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ZTI" sheetId="3" r:id="rId3"/>
    <sheet name="C - Elektroinstalace" sheetId="4" r:id="rId4"/>
    <sheet name="D - Vytáp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 - Stavební část'!$C$98:$K$323</definedName>
    <definedName name="_xlnm.Print_Area" localSheetId="1">'A - Stavební část'!$C$86:$J$323</definedName>
    <definedName name="_xlnm.Print_Titles" localSheetId="1">'A - Stavební část'!$98:$98</definedName>
    <definedName name="_xlnm._FilterDatabase" localSheetId="2" hidden="1">'B - ZTI'!$C$89:$K$187</definedName>
    <definedName name="_xlnm.Print_Area" localSheetId="2">'B - ZTI'!$C$77:$J$187</definedName>
    <definedName name="_xlnm.Print_Titles" localSheetId="2">'B - ZTI'!$89:$89</definedName>
    <definedName name="_xlnm._FilterDatabase" localSheetId="3" hidden="1">'C - Elektroinstalace'!$C$80:$K$84</definedName>
    <definedName name="_xlnm.Print_Area" localSheetId="3">'C - Elektroinstalace'!$C$68:$J$84</definedName>
    <definedName name="_xlnm.Print_Titles" localSheetId="3">'C - Elektroinstalace'!$80:$80</definedName>
    <definedName name="_xlnm._FilterDatabase" localSheetId="4" hidden="1">'D - Vytápění'!$C$80:$K$84</definedName>
    <definedName name="_xlnm.Print_Area" localSheetId="4">'D - Vytápění'!$C$68:$J$84</definedName>
    <definedName name="_xlnm.Print_Titles" localSheetId="4">'D - Vytápění'!$80:$80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48"/>
  <c i="3" r="J37"/>
  <c r="J36"/>
  <c i="1" r="AY56"/>
  <c i="3" r="J35"/>
  <c i="1" r="AX56"/>
  <c i="3"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3"/>
  <c r="BH113"/>
  <c r="BG113"/>
  <c r="BF113"/>
  <c r="T113"/>
  <c r="R113"/>
  <c r="P113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55"/>
  <c r="J17"/>
  <c r="J12"/>
  <c r="J52"/>
  <c r="E7"/>
  <c r="E80"/>
  <c i="2" r="J37"/>
  <c r="J36"/>
  <c i="1" r="AY55"/>
  <c i="2" r="J35"/>
  <c i="1" r="AX55"/>
  <c i="2" r="BI323"/>
  <c r="BH323"/>
  <c r="BG323"/>
  <c r="BF323"/>
  <c r="T323"/>
  <c r="T322"/>
  <c r="T321"/>
  <c r="R323"/>
  <c r="R322"/>
  <c r="R321"/>
  <c r="P323"/>
  <c r="P322"/>
  <c r="P321"/>
  <c r="BI320"/>
  <c r="BH320"/>
  <c r="BG320"/>
  <c r="BF320"/>
  <c r="T320"/>
  <c r="T319"/>
  <c r="R320"/>
  <c r="R319"/>
  <c r="P320"/>
  <c r="P319"/>
  <c r="BI318"/>
  <c r="BH318"/>
  <c r="BG318"/>
  <c r="BF318"/>
  <c r="T318"/>
  <c r="R318"/>
  <c r="P318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85"/>
  <c r="BH285"/>
  <c r="BG285"/>
  <c r="BF285"/>
  <c r="T285"/>
  <c r="R285"/>
  <c r="P285"/>
  <c r="BI282"/>
  <c r="BH282"/>
  <c r="BG282"/>
  <c r="BF282"/>
  <c r="T282"/>
  <c r="R282"/>
  <c r="P28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J95"/>
  <c r="F95"/>
  <c r="F93"/>
  <c r="E91"/>
  <c r="J54"/>
  <c r="F54"/>
  <c r="F52"/>
  <c r="E50"/>
  <c r="J24"/>
  <c r="E24"/>
  <c r="J96"/>
  <c r="J23"/>
  <c r="J18"/>
  <c r="E18"/>
  <c r="F96"/>
  <c r="J17"/>
  <c r="J12"/>
  <c r="J93"/>
  <c r="E7"/>
  <c r="E48"/>
  <c i="1" r="L50"/>
  <c r="AM50"/>
  <c r="AM49"/>
  <c r="L49"/>
  <c r="AM47"/>
  <c r="L47"/>
  <c r="L45"/>
  <c r="L44"/>
  <c i="5" r="BK84"/>
  <c r="J84"/>
  <c i="4" r="J84"/>
  <c i="3" r="BK187"/>
  <c r="BK186"/>
  <c r="BK184"/>
  <c r="J183"/>
  <c r="J182"/>
  <c r="BK181"/>
  <c r="J179"/>
  <c r="BK177"/>
  <c r="BK176"/>
  <c r="BK173"/>
  <c r="J172"/>
  <c r="J169"/>
  <c r="BK166"/>
  <c r="J164"/>
  <c r="BK154"/>
  <c r="BK152"/>
  <c r="BK150"/>
  <c r="J149"/>
  <c r="J148"/>
  <c r="J140"/>
  <c r="BK137"/>
  <c r="J135"/>
  <c r="BK133"/>
  <c r="BK125"/>
  <c r="BK120"/>
  <c r="J111"/>
  <c i="2" r="J270"/>
  <c r="BK252"/>
  <c r="BK250"/>
  <c r="BK249"/>
  <c r="J237"/>
  <c r="BK226"/>
  <c r="J224"/>
  <c r="J219"/>
  <c r="BK211"/>
  <c r="BK209"/>
  <c r="J208"/>
  <c r="J204"/>
  <c r="J197"/>
  <c r="BK193"/>
  <c r="BK189"/>
  <c r="J183"/>
  <c r="BK181"/>
  <c r="J177"/>
  <c r="BK169"/>
  <c r="BK168"/>
  <c r="BK165"/>
  <c r="BK163"/>
  <c r="BK162"/>
  <c r="BK161"/>
  <c r="BK160"/>
  <c r="BK134"/>
  <c r="BK120"/>
  <c r="J118"/>
  <c r="J104"/>
  <c r="J102"/>
  <c i="1" r="AS54"/>
  <c i="4" r="BK84"/>
  <c i="3" r="J187"/>
  <c r="J186"/>
  <c r="J184"/>
  <c r="BK183"/>
  <c r="BK182"/>
  <c r="J180"/>
  <c r="BK179"/>
  <c r="BK178"/>
  <c r="BK175"/>
  <c r="J173"/>
  <c r="BK172"/>
  <c r="BK170"/>
  <c r="J168"/>
  <c r="J166"/>
  <c r="BK165"/>
  <c r="BK156"/>
  <c r="BK153"/>
  <c r="BK140"/>
  <c r="BK136"/>
  <c r="J133"/>
  <c r="J125"/>
  <c r="BK123"/>
  <c r="J113"/>
  <c r="BK111"/>
  <c r="BK103"/>
  <c r="BK100"/>
  <c r="BK93"/>
  <c i="2" r="BK303"/>
  <c r="BK299"/>
  <c r="J285"/>
  <c r="BK262"/>
  <c r="J260"/>
  <c r="J259"/>
  <c r="BK246"/>
  <c r="J245"/>
  <c r="J243"/>
  <c r="BK241"/>
  <c r="J240"/>
  <c r="BK232"/>
  <c r="BK228"/>
  <c r="BK224"/>
  <c r="BK219"/>
  <c r="BK214"/>
  <c r="BK212"/>
  <c r="BK200"/>
  <c r="BK180"/>
  <c r="BK179"/>
  <c r="J178"/>
  <c r="BK177"/>
  <c r="BK171"/>
  <c r="J169"/>
  <c r="J166"/>
  <c r="J138"/>
  <c r="J134"/>
  <c i="3" r="J178"/>
  <c r="J175"/>
  <c r="J167"/>
  <c r="J163"/>
  <c r="J161"/>
  <c r="J157"/>
  <c r="J153"/>
  <c r="J151"/>
  <c r="J147"/>
  <c r="J144"/>
  <c r="J142"/>
  <c r="J132"/>
  <c r="J123"/>
  <c r="BK106"/>
  <c i="2" r="J318"/>
  <c r="J312"/>
  <c r="BK305"/>
  <c r="J252"/>
  <c r="J247"/>
  <c r="J242"/>
  <c r="BK240"/>
  <c r="BK237"/>
  <c r="BK229"/>
  <c r="BK223"/>
  <c r="J214"/>
  <c r="J206"/>
  <c r="BK201"/>
  <c r="BK197"/>
  <c r="J195"/>
  <c r="J190"/>
  <c r="BK187"/>
  <c r="J186"/>
  <c r="J170"/>
  <c r="BK164"/>
  <c r="J161"/>
  <c r="BK157"/>
  <c r="BK152"/>
  <c r="BK131"/>
  <c r="J126"/>
  <c r="J120"/>
  <c r="J116"/>
  <c r="BK110"/>
  <c r="J106"/>
  <c i="3" r="BK180"/>
  <c r="J177"/>
  <c r="J174"/>
  <c r="BK167"/>
  <c r="BK162"/>
  <c r="BK158"/>
  <c r="J156"/>
  <c r="BK155"/>
  <c r="BK144"/>
  <c r="J131"/>
  <c r="J120"/>
  <c i="2" r="J303"/>
  <c r="BK297"/>
  <c r="BK282"/>
  <c r="BK270"/>
  <c r="BK265"/>
  <c r="BK260"/>
  <c r="BK256"/>
  <c r="J241"/>
  <c r="J229"/>
  <c r="J226"/>
  <c r="J223"/>
  <c r="J222"/>
  <c r="J216"/>
  <c r="BK208"/>
  <c r="J201"/>
  <c r="J200"/>
  <c r="BK195"/>
  <c r="J193"/>
  <c r="BK191"/>
  <c r="BK185"/>
  <c r="BK183"/>
  <c r="J179"/>
  <c r="J175"/>
  <c r="J165"/>
  <c r="J164"/>
  <c r="J158"/>
  <c r="J155"/>
  <c r="BK138"/>
  <c r="BK128"/>
  <c r="J119"/>
  <c r="BK118"/>
  <c r="J112"/>
  <c r="J108"/>
  <c r="J105"/>
  <c r="BK102"/>
  <c i="3" r="J181"/>
  <c r="J176"/>
  <c r="BK174"/>
  <c r="J170"/>
  <c r="BK169"/>
  <c r="J165"/>
  <c r="BK164"/>
  <c r="BK161"/>
  <c r="J159"/>
  <c r="BK149"/>
  <c r="BK142"/>
  <c r="J137"/>
  <c r="BK131"/>
  <c r="J100"/>
  <c i="2" r="J310"/>
  <c r="J305"/>
  <c r="BK268"/>
  <c r="J250"/>
  <c r="BK245"/>
  <c r="BK243"/>
  <c i="3" r="BK168"/>
  <c r="J162"/>
  <c r="J158"/>
  <c r="BK157"/>
  <c r="J155"/>
  <c r="J139"/>
  <c r="J136"/>
  <c r="J130"/>
  <c r="BK129"/>
  <c r="BK127"/>
  <c r="BK102"/>
  <c r="J93"/>
  <c i="2" r="BK312"/>
  <c r="BK310"/>
  <c r="BK301"/>
  <c r="J265"/>
  <c r="BK259"/>
  <c r="J253"/>
  <c r="J248"/>
  <c r="J246"/>
  <c r="BK244"/>
  <c r="J234"/>
  <c r="J228"/>
  <c r="J211"/>
  <c r="BK206"/>
  <c r="J203"/>
  <c r="BK192"/>
  <c r="J191"/>
  <c r="BK190"/>
  <c r="J189"/>
  <c r="J185"/>
  <c r="BK170"/>
  <c r="J162"/>
  <c r="J160"/>
  <c r="BK158"/>
  <c r="J157"/>
  <c r="BK155"/>
  <c r="J152"/>
  <c r="BK126"/>
  <c r="BK112"/>
  <c r="BK108"/>
  <c r="BK106"/>
  <c r="BK104"/>
  <c i="3" r="BK163"/>
  <c r="BK159"/>
  <c r="J154"/>
  <c r="J150"/>
  <c r="BK147"/>
  <c r="BK132"/>
  <c r="J129"/>
  <c r="BK113"/>
  <c r="J102"/>
  <c i="2" r="BK323"/>
  <c r="J323"/>
  <c r="BK320"/>
  <c r="J320"/>
  <c r="BK318"/>
  <c r="J307"/>
  <c r="J301"/>
  <c r="J299"/>
  <c r="BK285"/>
  <c r="J282"/>
  <c r="J256"/>
  <c i="3" r="J152"/>
  <c r="BK151"/>
  <c r="BK148"/>
  <c r="BK139"/>
  <c r="BK135"/>
  <c r="BK130"/>
  <c r="J127"/>
  <c r="J106"/>
  <c r="J103"/>
  <c i="2" r="BK307"/>
  <c r="J297"/>
  <c r="J268"/>
  <c r="J262"/>
  <c r="BK253"/>
  <c r="J249"/>
  <c r="BK248"/>
  <c r="BK247"/>
  <c r="J244"/>
  <c r="BK242"/>
  <c r="BK234"/>
  <c r="J232"/>
  <c r="BK222"/>
  <c r="BK216"/>
  <c r="J212"/>
  <c r="J209"/>
  <c r="BK204"/>
  <c r="BK203"/>
  <c r="J192"/>
  <c r="J187"/>
  <c r="BK186"/>
  <c r="J181"/>
  <c r="J180"/>
  <c r="BK178"/>
  <c r="BK175"/>
  <c r="J171"/>
  <c r="J168"/>
  <c r="BK166"/>
  <c r="J163"/>
  <c r="J131"/>
  <c r="J128"/>
  <c r="BK119"/>
  <c r="BK116"/>
  <c r="J110"/>
  <c r="BK105"/>
  <c i="5" r="F35"/>
  <c i="1" r="BB58"/>
  <c i="4" r="F35"/>
  <c i="1" r="BB57"/>
  <c i="5" r="J34"/>
  <c i="1" r="AW58"/>
  <c i="5" r="F37"/>
  <c i="1" r="BD58"/>
  <c i="4" r="F36"/>
  <c i="1" r="BC57"/>
  <c i="5" r="F36"/>
  <c i="1" r="BC58"/>
  <c i="4" r="F37"/>
  <c i="1" r="BD57"/>
  <c i="4" r="F34"/>
  <c i="1" r="BA57"/>
  <c i="2" l="1" r="BK107"/>
  <c r="J107"/>
  <c r="J62"/>
  <c r="R107"/>
  <c r="P115"/>
  <c r="BK167"/>
  <c r="J167"/>
  <c r="J65"/>
  <c r="P199"/>
  <c r="R207"/>
  <c r="T215"/>
  <c r="R269"/>
  <c r="T311"/>
  <c r="BK101"/>
  <c r="T101"/>
  <c r="P107"/>
  <c r="BK130"/>
  <c r="J130"/>
  <c r="J64"/>
  <c r="R188"/>
  <c r="BK207"/>
  <c r="J207"/>
  <c r="J70"/>
  <c r="BK227"/>
  <c r="J227"/>
  <c r="J72"/>
  <c r="T269"/>
  <c r="P306"/>
  <c r="P167"/>
  <c r="T199"/>
  <c r="P215"/>
  <c r="BK269"/>
  <c r="J269"/>
  <c r="J74"/>
  <c r="T306"/>
  <c r="P101"/>
  <c r="R101"/>
  <c r="T107"/>
  <c r="P130"/>
  <c r="BK188"/>
  <c r="J188"/>
  <c r="J66"/>
  <c r="R199"/>
  <c r="R227"/>
  <c r="R251"/>
  <c r="R311"/>
  <c i="3" r="R122"/>
  <c i="2" r="T130"/>
  <c r="T188"/>
  <c r="T227"/>
  <c r="P251"/>
  <c r="R306"/>
  <c i="3" r="R138"/>
  <c i="2" r="R130"/>
  <c r="P188"/>
  <c r="P207"/>
  <c r="R215"/>
  <c r="P269"/>
  <c r="BK306"/>
  <c r="J306"/>
  <c r="J75"/>
  <c r="BK311"/>
  <c r="J311"/>
  <c r="J76"/>
  <c i="3" r="BK134"/>
  <c r="J134"/>
  <c r="J63"/>
  <c i="2" r="R115"/>
  <c r="R167"/>
  <c r="BK199"/>
  <c r="J199"/>
  <c r="J69"/>
  <c r="T207"/>
  <c r="BK251"/>
  <c r="J251"/>
  <c r="J73"/>
  <c i="3" r="BK92"/>
  <c r="J92"/>
  <c r="J61"/>
  <c r="R92"/>
  <c r="BK122"/>
  <c r="J122"/>
  <c r="J62"/>
  <c r="P122"/>
  <c r="P134"/>
  <c r="T134"/>
  <c r="P138"/>
  <c r="R146"/>
  <c r="P160"/>
  <c r="BK171"/>
  <c r="J171"/>
  <c r="J69"/>
  <c r="T171"/>
  <c r="T185"/>
  <c i="2" r="BK115"/>
  <c r="J115"/>
  <c r="J63"/>
  <c r="T115"/>
  <c r="T167"/>
  <c r="BK215"/>
  <c r="J215"/>
  <c r="J71"/>
  <c r="P227"/>
  <c r="T251"/>
  <c r="P311"/>
  <c i="3" r="P92"/>
  <c r="P91"/>
  <c r="T92"/>
  <c r="T91"/>
  <c r="T122"/>
  <c r="R134"/>
  <c r="BK138"/>
  <c r="J138"/>
  <c r="J64"/>
  <c r="T138"/>
  <c r="BK146"/>
  <c r="J146"/>
  <c r="J67"/>
  <c r="P146"/>
  <c r="T146"/>
  <c r="BK160"/>
  <c r="J160"/>
  <c r="J68"/>
  <c r="R160"/>
  <c r="T160"/>
  <c r="P171"/>
  <c r="R171"/>
  <c r="BK185"/>
  <c r="J185"/>
  <c r="J70"/>
  <c r="P185"/>
  <c r="R185"/>
  <c i="2" r="BE104"/>
  <c r="BE108"/>
  <c r="BE112"/>
  <c r="BE118"/>
  <c r="BE155"/>
  <c r="BE157"/>
  <c r="BE161"/>
  <c r="BE162"/>
  <c r="BE170"/>
  <c r="BE177"/>
  <c r="BE191"/>
  <c r="BE201"/>
  <c r="BE206"/>
  <c r="BE229"/>
  <c r="BE237"/>
  <c r="BE240"/>
  <c r="BE241"/>
  <c r="BE245"/>
  <c r="BE246"/>
  <c r="BE260"/>
  <c i="3" r="F87"/>
  <c r="BE131"/>
  <c r="BE153"/>
  <c r="BE154"/>
  <c r="BE156"/>
  <c i="2" r="BE268"/>
  <c r="BE320"/>
  <c r="BE323"/>
  <c i="3" r="BE125"/>
  <c r="BE157"/>
  <c r="BE158"/>
  <c r="BE164"/>
  <c i="2" r="J52"/>
  <c r="E89"/>
  <c r="BE102"/>
  <c r="BE138"/>
  <c r="BE175"/>
  <c r="BE183"/>
  <c r="BE204"/>
  <c r="BE209"/>
  <c r="BE256"/>
  <c r="BE262"/>
  <c r="BE270"/>
  <c r="BE282"/>
  <c r="BE299"/>
  <c i="3" r="J55"/>
  <c r="BE106"/>
  <c r="BE113"/>
  <c r="BE123"/>
  <c r="BE142"/>
  <c r="BE152"/>
  <c r="BE159"/>
  <c r="BE161"/>
  <c r="BE167"/>
  <c r="BE169"/>
  <c r="BE170"/>
  <c i="2" r="BE312"/>
  <c i="3" r="J84"/>
  <c r="BE129"/>
  <c r="BE133"/>
  <c r="BE147"/>
  <c r="BE163"/>
  <c r="BE173"/>
  <c r="BE175"/>
  <c r="BE179"/>
  <c r="BE180"/>
  <c i="2" r="F55"/>
  <c r="BE116"/>
  <c r="BE126"/>
  <c r="BE134"/>
  <c r="BE168"/>
  <c r="BE169"/>
  <c r="BE171"/>
  <c r="BE178"/>
  <c r="BE181"/>
  <c r="BE186"/>
  <c r="BE187"/>
  <c r="BE190"/>
  <c r="BE197"/>
  <c r="BE214"/>
  <c r="BE219"/>
  <c r="BE224"/>
  <c r="BE244"/>
  <c r="BE247"/>
  <c r="BE249"/>
  <c r="BE250"/>
  <c r="BE252"/>
  <c r="BE253"/>
  <c r="BE259"/>
  <c r="BE301"/>
  <c r="BE310"/>
  <c r="BK322"/>
  <c r="BK321"/>
  <c r="J321"/>
  <c r="J78"/>
  <c i="3" r="BE93"/>
  <c r="BE132"/>
  <c r="BE135"/>
  <c r="BE137"/>
  <c r="BE139"/>
  <c r="BE140"/>
  <c r="BE148"/>
  <c r="BE150"/>
  <c r="BE176"/>
  <c i="2" r="J55"/>
  <c r="BE105"/>
  <c r="BE110"/>
  <c r="BE128"/>
  <c r="BE160"/>
  <c r="BE163"/>
  <c r="BE165"/>
  <c r="BE166"/>
  <c r="BE185"/>
  <c r="BE189"/>
  <c r="BE193"/>
  <c r="BE200"/>
  <c r="BE203"/>
  <c r="BE211"/>
  <c r="BE212"/>
  <c r="BE226"/>
  <c r="BE228"/>
  <c r="BE232"/>
  <c r="BE234"/>
  <c r="BK319"/>
  <c r="J319"/>
  <c r="J77"/>
  <c i="3" r="E48"/>
  <c r="BE100"/>
  <c r="BE102"/>
  <c r="BE111"/>
  <c r="BE130"/>
  <c r="BE136"/>
  <c r="BE149"/>
  <c r="BE166"/>
  <c r="BE172"/>
  <c r="BE174"/>
  <c r="BE177"/>
  <c i="2" r="BE120"/>
  <c r="BE152"/>
  <c r="BE158"/>
  <c r="BE208"/>
  <c r="BE216"/>
  <c r="BE265"/>
  <c r="BE305"/>
  <c r="BE318"/>
  <c r="BK196"/>
  <c r="J196"/>
  <c r="J67"/>
  <c i="3" r="BE120"/>
  <c r="BE127"/>
  <c r="BE151"/>
  <c r="BE155"/>
  <c r="BE181"/>
  <c r="BE182"/>
  <c r="BE184"/>
  <c r="BK143"/>
  <c r="J143"/>
  <c r="J65"/>
  <c i="4" r="E71"/>
  <c r="J75"/>
  <c r="BK83"/>
  <c r="J83"/>
  <c r="J61"/>
  <c i="2" r="BE106"/>
  <c r="BE119"/>
  <c r="BE131"/>
  <c r="BE164"/>
  <c r="BE179"/>
  <c r="BE180"/>
  <c r="BE192"/>
  <c r="BE195"/>
  <c r="BE222"/>
  <c r="BE223"/>
  <c r="BE242"/>
  <c r="BE243"/>
  <c r="BE248"/>
  <c r="BE285"/>
  <c r="BE297"/>
  <c r="BE303"/>
  <c r="BE307"/>
  <c i="3" r="BE103"/>
  <c r="BE144"/>
  <c r="BE162"/>
  <c r="BE165"/>
  <c r="BE168"/>
  <c r="BE178"/>
  <c r="BE183"/>
  <c r="BE186"/>
  <c r="BE187"/>
  <c i="4" r="F55"/>
  <c r="J55"/>
  <c r="BE84"/>
  <c i="5" r="E48"/>
  <c r="J52"/>
  <c r="F55"/>
  <c r="J55"/>
  <c r="BE84"/>
  <c r="BK83"/>
  <c r="J83"/>
  <c r="J61"/>
  <c i="2" r="J34"/>
  <c i="1" r="AW55"/>
  <c i="2" r="F36"/>
  <c i="1" r="BC55"/>
  <c i="4" r="J34"/>
  <c i="1" r="AW57"/>
  <c i="3" r="F34"/>
  <c i="1" r="BA56"/>
  <c i="4" r="J33"/>
  <c i="1" r="AV57"/>
  <c i="2" r="F37"/>
  <c i="1" r="BD55"/>
  <c i="3" r="F37"/>
  <c i="1" r="BD56"/>
  <c i="2" r="F34"/>
  <c i="1" r="BA55"/>
  <c i="5" r="J33"/>
  <c i="1" r="AV58"/>
  <c r="AT58"/>
  <c i="3" r="F35"/>
  <c i="1" r="BB56"/>
  <c i="5" r="F34"/>
  <c i="1" r="BA58"/>
  <c i="3" r="J34"/>
  <c i="1" r="AW56"/>
  <c i="3" r="F36"/>
  <c i="1" r="BC56"/>
  <c i="2" r="F35"/>
  <c i="1" r="BB55"/>
  <c i="2" l="1" r="R100"/>
  <c i="3" r="P145"/>
  <c r="P90"/>
  <c i="1" r="AU56"/>
  <c i="2" r="P100"/>
  <c r="T198"/>
  <c r="BK100"/>
  <c i="3" r="T145"/>
  <c r="T90"/>
  <c r="R145"/>
  <c i="2" r="R198"/>
  <c r="T100"/>
  <c r="T99"/>
  <c r="P198"/>
  <c i="3" r="R91"/>
  <c r="R90"/>
  <c i="2" r="J101"/>
  <c r="J61"/>
  <c r="J322"/>
  <c r="J79"/>
  <c i="3" r="BK91"/>
  <c r="J91"/>
  <c r="J60"/>
  <c i="2" r="BK198"/>
  <c r="J198"/>
  <c r="J68"/>
  <c i="3" r="BK145"/>
  <c r="J145"/>
  <c r="J66"/>
  <c i="4" r="BK82"/>
  <c r="J82"/>
  <c r="J60"/>
  <c i="5" r="BK82"/>
  <c r="J82"/>
  <c r="J60"/>
  <c i="1" r="BD54"/>
  <c r="W33"/>
  <c i="2" r="F33"/>
  <c i="1" r="AZ55"/>
  <c i="3" r="F33"/>
  <c i="1" r="AZ56"/>
  <c i="4" r="F33"/>
  <c i="1" r="AZ57"/>
  <c r="BB54"/>
  <c r="W31"/>
  <c i="2" r="J33"/>
  <c i="1" r="AV55"/>
  <c r="AT55"/>
  <c i="5" r="F33"/>
  <c i="1" r="AZ58"/>
  <c r="BC54"/>
  <c r="AY54"/>
  <c r="AT57"/>
  <c i="3" r="J33"/>
  <c i="1" r="AV56"/>
  <c r="AT56"/>
  <c r="BA54"/>
  <c r="AW54"/>
  <c r="AK30"/>
  <c i="2" l="1" r="BK99"/>
  <c r="J99"/>
  <c r="J59"/>
  <c r="P99"/>
  <c i="1" r="AU55"/>
  <c i="2" r="R99"/>
  <c r="J100"/>
  <c r="J60"/>
  <c i="3" r="BK90"/>
  <c r="J90"/>
  <c r="J59"/>
  <c i="4" r="BK81"/>
  <c r="J81"/>
  <c r="J59"/>
  <c i="5" r="BK81"/>
  <c r="J81"/>
  <c r="J59"/>
  <c i="1" r="AU54"/>
  <c r="AX54"/>
  <c r="AZ54"/>
  <c r="W29"/>
  <c r="W30"/>
  <c r="W32"/>
  <c i="2" l="1" r="J30"/>
  <c i="1" r="AG55"/>
  <c r="AN55"/>
  <c i="3" r="J30"/>
  <c i="1" r="AG56"/>
  <c r="AN56"/>
  <c r="AV54"/>
  <c r="AK29"/>
  <c i="4" r="J30"/>
  <c i="1" r="AG57"/>
  <c r="AN57"/>
  <c i="5" r="J30"/>
  <c i="1" r="AG58"/>
  <c r="AN58"/>
  <c i="3" l="1" r="J39"/>
  <c i="2" r="J39"/>
  <c i="4" r="J39"/>
  <c i="5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<sst xmlns="http://schemas.openxmlformats.org/spreadsheetml/2006/main">
  <si>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</si>
  <si>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</si>
  <si>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</si>
  <si>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</si>
  <si>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</si>
  <si>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{1fa9d748-8b52-465d-adc2-997132a3ccb3}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</si>
  <si>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</si>
  <si>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</si>
  <si>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</si>
  <si>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</si>
  <si>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</si>
  <si>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</si>
  <si>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</si>
  <si>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</si>
  <si>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</si>
  <si>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</si>
  <si>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</si>
  <si>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</si>
  <si>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toalet ve speciální základní škole Králíky</t>
  </si>
  <si>
    <t>KSO:</t>
  </si>
  <si>
    <t>CC-CZ:</t>
  </si>
  <si>
    <t>Místo:</t>
  </si>
  <si>
    <t>Králíky</t>
  </si>
  <si>
    <t>Datum:</t>
  </si>
  <si>
    <t>27. 8. 2021</t>
  </si>
  <si>
    <t>Zadavatel:</t>
  </si>
  <si>
    <t>IČ:</t>
  </si>
  <si>
    <t>61235105</t>
  </si>
  <si>
    <t>Speciální základní škola Králíky</t>
  </si>
  <si>
    <t>DIČ:</t>
  </si>
  <si>
    <t>Uchazeč:</t>
  </si>
  <si>
    <t>Vyplň údaj</t>
  </si>
  <si>
    <t>Projektant:</t>
  </si>
  <si>
    <t>01723359</t>
  </si>
  <si>
    <t>Ing. Pavel Švestka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</si>
  <si>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</si>
  <si>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</si>
  <si>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</si>
  <si>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</si>
  <si>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</si>
  <si>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</si>
  <si>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</si>
  <si>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</si>
  <si>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</si>
  <si>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</si>
  <si>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</si>
  <si>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</si>
  <si>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</si>
  <si>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</si>
  <si>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</si>
  <si>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</si>
  <si>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</si>
  <si>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</si>
  <si>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</si>
  <si>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</si>
  <si>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</si>
  <si>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</si>
  <si>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</si>
  <si>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</si>
  <si>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</si>
  <si>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</si>
  <si>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</si>
  <si>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</si>
  <si>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</si>
  <si>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</si>
  <si>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</si>
  <si>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</si>
  <si>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</si>
  <si>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</si>
  <si>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</si>
  <si>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</si>
  <si>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</si>
  <si>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</si>
  <si>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</si>
  <si>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</si>
  <si>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</si>
  <si>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</si>
  <si>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</si>
  <si>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</si>
  <si>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</si>
  <si>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</si>
  <si>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</si>
  <si>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</si>
  <si>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{a7beb5d0-60ca-4017-8f1a-79bca91bc255}</t>
  </si>
  <si>
    <t>2</t>
  </si>
  <si>
    <t>B</t>
  </si>
  <si>
    <t>ZTI</t>
  </si>
  <si>
    <t>{ef262fbe-5922-41d9-bb6f-1ca4e0661630}</t>
  </si>
  <si>
    <t>C</t>
  </si>
  <si>
    <t>Elektroinstalace</t>
  </si>
  <si>
    <t>{02d08a2f-4288-4cbe-a497-9d1d11213687}</t>
  </si>
  <si>
    <t>Vytápění</t>
  </si>
  <si>
    <t>{54002d2c-dedd-454b-92bb-8df52d2ed62d}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</si>
  <si>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</si>
  <si>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</si>
  <si>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</si>
  <si>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</si>
  <si>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</si>
  <si>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</si>
  <si>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</si>
  <si>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</si>
  <si>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</si>
  <si>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</si>
  <si>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</si>
  <si>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</si>
  <si>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</si>
  <si>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</si>
  <si>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</si>
  <si>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</si>
  <si>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</si>
  <si>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</si>
  <si>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</si>
  <si>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</si>
  <si>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</si>
  <si>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</si>
  <si>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</si>
  <si>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</si>
  <si>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</si>
  <si>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</si>
  <si>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</si>
  <si>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</si>
  <si>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</si>
  <si>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</si>
  <si>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</si>
  <si>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</si>
  <si>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</si>
  <si>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</si>
  <si>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</si>
  <si>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</si>
  <si>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</si>
  <si>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</si>
  <si>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</si>
  <si>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</si>
  <si>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</si>
  <si>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</si>
  <si>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</si>
  <si>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</si>
  <si>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</si>
  <si>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</si>
  <si>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Vykopávka v uzavřených prostorech ručně v hornině třídy těžitelnosti I skupiny 1 až 3</t>
  </si>
  <si>
    <t>m3</t>
  </si>
  <si>
    <t>4</t>
  </si>
  <si>
    <t>9354177</t>
  </si>
  <si>
    <t>VV</t>
  </si>
  <si>
    <t>79*0,35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</si>
  <si>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</si>
  <si>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</si>
  <si>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-472356597</t>
  </si>
  <si>
    <t>3</t>
  </si>
  <si>
    <t>162211319</t>
  </si>
  <si>
    <t>Vodorovné přemístění výkopku nebo sypaniny stavebním kolečkem s naložením a vyprázdněním kolečka na hromady nebo do dopravního prostředku na vzdálenost do 10 m Příplatek za každých dalších 10 m k ceně -1311</t>
  </si>
  <si>
    <t>-1051654851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</si>
  <si>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</si>
  <si>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</si>
  <si>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680626315</t>
  </si>
  <si>
    <t>Zakládání</t>
  </si>
  <si>
    <t>5</t>
  </si>
  <si>
    <t>271532212</t>
  </si>
  <si>
    <t>Podsyp pod základové konstrukce se zhutněním a urovnáním povrchu z kameniva hrubého, frakce 16 - 32 mm</t>
  </si>
  <si>
    <t>640741044</t>
  </si>
  <si>
    <t>79*0,15</t>
  </si>
  <si>
    <t>6</t>
  </si>
  <si>
    <t>273321511</t>
  </si>
  <si>
    <t>Základy z betonu železového (bez výztuže) desky z betonu bez zvláštních nároků na prostředí tř. C 25/30</t>
  </si>
  <si>
    <t>1219295328</t>
  </si>
  <si>
    <t>7</t>
  </si>
  <si>
    <t>275362021</t>
  </si>
  <si>
    <t>Výztuž základů patek ze svařovaných sítí z drátů typu KARI</t>
  </si>
  <si>
    <t>t</t>
  </si>
  <si>
    <t>370357333</t>
  </si>
  <si>
    <t>KARI síť 150/150/6</t>
  </si>
  <si>
    <t>79*0,001*3,033*1,2</t>
  </si>
  <si>
    <t>Svislé a kompletní konstrukce</t>
  </si>
  <si>
    <t>8</t>
  </si>
  <si>
    <t>311272211</t>
  </si>
  <si>
    <t>Zdivo z pórobetonových tvárnic na tenké maltové lože, tl. zdiva 300 mm pevnost tvárnic do P2, objemová hmotnost do 450 kg/m3 hladkých</t>
  </si>
  <si>
    <t>m2</t>
  </si>
  <si>
    <t>1803116341</t>
  </si>
  <si>
    <t>0,5*3,0</t>
  </si>
  <si>
    <t>9</t>
  </si>
  <si>
    <t>317142432</t>
  </si>
  <si>
    <t>Překlady nenosné z pórobetonu osazené do tenkého maltového lože, výšky do 250 mm, šířky překladu 125 mm, délky překladu přes 1000 do 1250 mm</t>
  </si>
  <si>
    <t>kus</t>
  </si>
  <si>
    <t>-854817988</t>
  </si>
  <si>
    <t>10</t>
  </si>
  <si>
    <t>319202114</t>
  </si>
  <si>
    <t>Dodatečná izolace zdiva injektáží nízkotlakou metodou silikonovou mikroemulzí, tloušťka zdiva přes 450 do 600 mm</t>
  </si>
  <si>
    <t>m</t>
  </si>
  <si>
    <t>-1703979691</t>
  </si>
  <si>
    <t>11</t>
  </si>
  <si>
    <t>342272235</t>
  </si>
  <si>
    <t>Příčky z pórobetonových tvárnic hladkých na tenké maltové lože objemová hmotnost do 500 kg/m3, tloušťka příčky 125 mm</t>
  </si>
  <si>
    <t>-479719797</t>
  </si>
  <si>
    <t>Příčky</t>
  </si>
  <si>
    <t>(8,575+5,0+3,35*3+0,9)*3,75-0,7*2,25*3-0,8*2,25*2</t>
  </si>
  <si>
    <t>Zazdívka vitrín</t>
  </si>
  <si>
    <t>1,2*1,2*2+1,5*1,2*2</t>
  </si>
  <si>
    <t>Součet</t>
  </si>
  <si>
    <t>12</t>
  </si>
  <si>
    <t>342291121</t>
  </si>
  <si>
    <t>Ukotvení příček plochými kotvami, do konstrukce cihelné</t>
  </si>
  <si>
    <t>1970322995</t>
  </si>
  <si>
    <t>3,75*6</t>
  </si>
  <si>
    <t>13</t>
  </si>
  <si>
    <t>346272246</t>
  </si>
  <si>
    <t>Přizdívky z pórobetonových tvárnic objemová hmotnost do 500 kg/m3, na tenké maltové lože, tloušťka přizdívky 125 mm</t>
  </si>
  <si>
    <t>-1030763734</t>
  </si>
  <si>
    <t>2,75*1,5+0,9*1,5*5</t>
  </si>
  <si>
    <t>Úpravy povrchů, podlahy a osazování výplní</t>
  </si>
  <si>
    <t>14</t>
  </si>
  <si>
    <t>612131301</t>
  </si>
  <si>
    <t>Podkladní a spojovací vrstva vnitřních omítaných ploch cementový postřik nanášený strojně celoplošně stěn</t>
  </si>
  <si>
    <t>1291410052</t>
  </si>
  <si>
    <t>Na stávající zdivo</t>
  </si>
  <si>
    <t>(10,2+4,97)*3,5+(9,96+4,97)*1,75</t>
  </si>
  <si>
    <t>612142001</t>
  </si>
  <si>
    <t>Potažení vnitřních ploch pletivem v ploše nebo pruzích, na plném podkladu sklovláknitým vtlačením do tmelu stěn</t>
  </si>
  <si>
    <t>574146759</t>
  </si>
  <si>
    <t>(0,5+0,3+8,6+1,5+4,97+3,35*7+0,9*2+0,125)*3,5</t>
  </si>
  <si>
    <t>-0,7*2,25*6-0,8*2,25*4</t>
  </si>
  <si>
    <t>16</t>
  </si>
  <si>
    <t>612311131</t>
  </si>
  <si>
    <t>Potažení vnitřních ploch štukem tloušťky do 3 mm svislých konstrukcí stěn</t>
  </si>
  <si>
    <t>-1160306607</t>
  </si>
  <si>
    <t>mč 101</t>
  </si>
  <si>
    <t>(9,4+1,5)*3,4+(8,6+1,5)*1,75</t>
  </si>
  <si>
    <t>mč 102</t>
  </si>
  <si>
    <t>(2,75*2+3,345*2)*1,1</t>
  </si>
  <si>
    <t>mč 103</t>
  </si>
  <si>
    <t>(2,575*2+3,345*2)*1,1</t>
  </si>
  <si>
    <t>mč 104</t>
  </si>
  <si>
    <t>(1,675*2+3,345*2+0,9*2)*1,1</t>
  </si>
  <si>
    <t>mč 105</t>
  </si>
  <si>
    <t>(1,2*2+3,345*2)*1,1</t>
  </si>
  <si>
    <t>mč 106</t>
  </si>
  <si>
    <t>(1,5+5,0)*1,1</t>
  </si>
  <si>
    <t>17</t>
  </si>
  <si>
    <t>612321321</t>
  </si>
  <si>
    <t>Omítka vápenocementová vnitřních ploch nanášená strojně jednovrstvá, tloušťky do 10 mm hladká svislých konstrukcí stěn</t>
  </si>
  <si>
    <t>15871153</t>
  </si>
  <si>
    <t>18</t>
  </si>
  <si>
    <t>612321391</t>
  </si>
  <si>
    <t>Omítka vápenocementová vnitřních ploch nanášená strojně Příplatek k cenám za každých dalších i započatých 5 mm tloušťky omítky přes 10 mm stěn</t>
  </si>
  <si>
    <t>-258238206</t>
  </si>
  <si>
    <t>79,223*4 'Přepočtené koeficientem množství</t>
  </si>
  <si>
    <t>19</t>
  </si>
  <si>
    <t>619991011</t>
  </si>
  <si>
    <t>Zakrytí vnitřních ploch před znečištěním včetně pozdějšího odkrytí konstrukcí a prvků obalením fólií a přelepením páskou</t>
  </si>
  <si>
    <t>401654512</t>
  </si>
  <si>
    <t>20</t>
  </si>
  <si>
    <t>619995001</t>
  </si>
  <si>
    <t>Začištění omítek (s dodáním hmot) kolem oken, dveří, podlah, obkladů apod.</t>
  </si>
  <si>
    <t>598781513</t>
  </si>
  <si>
    <t>5,0*6+2,0*10</t>
  </si>
  <si>
    <t>622143003</t>
  </si>
  <si>
    <t>Montáž omítkových profilů plastových, pozinkovaných nebo dřevěných upevněných vtlačením do podkladní vrstvy nebo přibitím rohových s tkaninou</t>
  </si>
  <si>
    <t>1784879637</t>
  </si>
  <si>
    <t>22</t>
  </si>
  <si>
    <t>632451234</t>
  </si>
  <si>
    <t>Potěr cementový samonivelační litý tř. C 25, tl. přes 45 do 50 mm</t>
  </si>
  <si>
    <t>579249369</t>
  </si>
  <si>
    <t>23</t>
  </si>
  <si>
    <t>632451292</t>
  </si>
  <si>
    <t>Potěr cementový samonivelační litý Příplatek k cenám za každých dalších i započatých 5 mm tloušťky přes 50 mm tř. C 25</t>
  </si>
  <si>
    <t>-1313840660</t>
  </si>
  <si>
    <t>24</t>
  </si>
  <si>
    <t>634112112</t>
  </si>
  <si>
    <t>Obvodová dilatace mezi stěnou a mazaninou nebo potěrem podlahovým páskem z pěnového PE tl. do 10 mm, výšky 100 mm</t>
  </si>
  <si>
    <t>1997014255</t>
  </si>
  <si>
    <t>25</t>
  </si>
  <si>
    <t>642942111.1</t>
  </si>
  <si>
    <t>Osazování zárubní nebo rámů kovových dveřních lisovaných nebo z úhelníků bez dveřních křídel na cementovou maltu, plochy otvoru do 2,5 m2</t>
  </si>
  <si>
    <t>1982166005</t>
  </si>
  <si>
    <t>26</t>
  </si>
  <si>
    <t>M</t>
  </si>
  <si>
    <t>55331486</t>
  </si>
  <si>
    <t>zárubeň jednokřídlá ocelová pro zdění tl stěny 110-150mm rozměru 700/1970, 2100mm</t>
  </si>
  <si>
    <t>1476035431</t>
  </si>
  <si>
    <t>27</t>
  </si>
  <si>
    <t>55331487</t>
  </si>
  <si>
    <t>zárubeň jednokřídlá ocelová pro zdění tl stěny 110-150mm rozměru 800/1970, 2100mm</t>
  </si>
  <si>
    <t>2123938915</t>
  </si>
  <si>
    <t>Ostatní konstrukce a práce-bourání</t>
  </si>
  <si>
    <t>28</t>
  </si>
  <si>
    <t>946112111</t>
  </si>
  <si>
    <t>Montáž pojízdných věží trubkových nebo dílcových s maximálním zatížením podlahy do 200 kg/m2 šířky přes 0,9 do 1,6 m, délky do 3,2 m, výšky do 1,5 m</t>
  </si>
  <si>
    <t>-498093180</t>
  </si>
  <si>
    <t>29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</si>
  <si>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</si>
  <si>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</si>
  <si>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-1648402064</t>
  </si>
  <si>
    <t>30</t>
  </si>
  <si>
    <t>952901111.1</t>
  </si>
  <si>
    <t>Vyčištění budov nebo objektů před předáním do užívání budov bytové nebo občanské výstavby, světlé výšky podlaží do 4 m</t>
  </si>
  <si>
    <t>-1659210123</t>
  </si>
  <si>
    <t>31</t>
  </si>
  <si>
    <t>962031133</t>
  </si>
  <si>
    <t>Bourání příček z cihel, tvárnic nebo příčkovek z cihel pálených, plných nebo dutých na maltu vápennou nebo vápenocementovou, tl. do 150 mm</t>
  </si>
  <si>
    <t>-1781592076</t>
  </si>
  <si>
    <t>2,8*3,5*3+(7,3+1,15*6)*2,1-0,6*2,0*8</t>
  </si>
  <si>
    <t>10,07*3,5-0,7*2,0*4</t>
  </si>
  <si>
    <t>32</t>
  </si>
  <si>
    <t>965042241</t>
  </si>
  <si>
    <t>Bourání mazanin betonových nebo z litého asfaltu tl. přes 100 mm, plochy přes 4 m2</t>
  </si>
  <si>
    <t>1914005891</t>
  </si>
  <si>
    <t>33</t>
  </si>
  <si>
    <t>965045113</t>
  </si>
  <si>
    <t>Bourání potěrů tl. do 50 mm cementových nebo pískocementových, plochy přes 4 m2</t>
  </si>
  <si>
    <t>914406756</t>
  </si>
  <si>
    <t>34</t>
  </si>
  <si>
    <t>965081611</t>
  </si>
  <si>
    <t>Odsekání soklíků včetně otlučení podkladní omítky až na zdivo rovných</t>
  </si>
  <si>
    <t>1810184508</t>
  </si>
  <si>
    <t>35</t>
  </si>
  <si>
    <t>968062246</t>
  </si>
  <si>
    <t>Vybourání dřevěných rámů oken s křídly, dveřních zárubní, vrat, stěn, ostění nebo obkladů rámů oken s křídly jednoduchých, plochy do 4 m2</t>
  </si>
  <si>
    <t>952235545</t>
  </si>
  <si>
    <t>36</t>
  </si>
  <si>
    <t>968072245</t>
  </si>
  <si>
    <t>Vybourání kovových rámů oken s křídly, dveřních zárubní, vrat, stěn, ostění nebo obkladů okenních rámů s křídly jednoduchých, plochy do 2 m2</t>
  </si>
  <si>
    <t>1777831050</t>
  </si>
  <si>
    <t>37</t>
  </si>
  <si>
    <t>978013191.1</t>
  </si>
  <si>
    <t>Otlučení vápenných nebo vápenocementových omítek vnitřních ploch stěn s vyškrabáním spar, s očištěním zdiva, v rozsahu přes 50 do 100 %</t>
  </si>
  <si>
    <t>44877698</t>
  </si>
  <si>
    <t>30,1*3,5</t>
  </si>
  <si>
    <t>38</t>
  </si>
  <si>
    <t>978059541.1</t>
  </si>
  <si>
    <t>Odsekání obkladů stěn včetně otlučení podkladní omítky až na zdivo z obkládaček vnitřních, z jakýchkoliv materiálů, plochy přes 1 m2</t>
  </si>
  <si>
    <t>1828188924</t>
  </si>
  <si>
    <t>(4,5+3,5*8*+6,5+9,5)*1,5</t>
  </si>
  <si>
    <t>39</t>
  </si>
  <si>
    <t>X01</t>
  </si>
  <si>
    <t>Demontáž stávající elektroinstalace (svítidla, spínače, zásuvky, rozvaděče, apod.), včetně a odvozu a likvidace</t>
  </si>
  <si>
    <t>soubor</t>
  </si>
  <si>
    <t>642921734</t>
  </si>
  <si>
    <t>40</t>
  </si>
  <si>
    <t>X02</t>
  </si>
  <si>
    <t>Demontáž stávajícího vytápění (topná tělesa), včetně odvozu a likvidace</t>
  </si>
  <si>
    <t>-1935622482</t>
  </si>
  <si>
    <t>41</t>
  </si>
  <si>
    <t>X03</t>
  </si>
  <si>
    <t>Demontáž stávajícího sanitárního vybavení a ZTI instalací, včetně odvozu a likvidace</t>
  </si>
  <si>
    <t>2086640348</t>
  </si>
  <si>
    <t>997</t>
  </si>
  <si>
    <t>Přesun sutě</t>
  </si>
  <si>
    <t>42</t>
  </si>
  <si>
    <t>997013151</t>
  </si>
  <si>
    <t>Vnitrostaveništní doprava suti a vybouraných hmot vodorovně do 50 m svisle s omezením mechanizace pro budovy a haly výšky do 6 m</t>
  </si>
  <si>
    <t>-1883828174</t>
  </si>
  <si>
    <t>43</t>
  </si>
  <si>
    <t>997013311</t>
  </si>
  <si>
    <t>Doprava suti shozem montáž a demontáž shozu výšky do 10 m</t>
  </si>
  <si>
    <t>945443663</t>
  </si>
  <si>
    <t>44</t>
  </si>
  <si>
    <t>997013321</t>
  </si>
  <si>
    <t>Doprava suti shozem montáž a demontáž shozu výšky Příplatek za první a každý další den použití shozu k ceně -3311</t>
  </si>
  <si>
    <t>547366491</t>
  </si>
  <si>
    <t>45</t>
  </si>
  <si>
    <t>997013501.1</t>
  </si>
  <si>
    <t>Odvoz suti a vybouraných hmot na skládku nebo meziskládku se složením, na vzdálenost do 1 km</t>
  </si>
  <si>
    <t>1386436759</t>
  </si>
  <si>
    <t>46</t>
  </si>
  <si>
    <t>997013509.1</t>
  </si>
  <si>
    <t>Odvoz suti a vybouraných hmot na skládku nebo meziskládku se složením, na vzdálenost Příplatek k ceně za každý další i započatý 1 km přes 1 km</t>
  </si>
  <si>
    <t>-1668957714</t>
  </si>
  <si>
    <t>80,724*40 'Přepočtené koeficientem množství</t>
  </si>
  <si>
    <t>47</t>
  </si>
  <si>
    <t>997013631</t>
  </si>
  <si>
    <t>Poplatek za uložení stavebního odpadu na skládce (skládkovné) směsného stavebního a demoličního zatříděného do Katalogu odpadů pod kódem 17 09 04</t>
  </si>
  <si>
    <t>1190027689</t>
  </si>
  <si>
    <t>998</t>
  </si>
  <si>
    <t>Přesun hmot</t>
  </si>
  <si>
    <t>48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</si>
  <si>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</si>
  <si>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</si>
  <si>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2046161872</t>
  </si>
  <si>
    <t>PSV</t>
  </si>
  <si>
    <t>Práce a dodávky PSV</t>
  </si>
  <si>
    <t>711</t>
  </si>
  <si>
    <t>Izolace proti vodě, vlhkosti a plynům</t>
  </si>
  <si>
    <t>49</t>
  </si>
  <si>
    <t>711111002</t>
  </si>
  <si>
    <t>Provedení izolace proti zemní vlhkosti natěradly a tmely za studena na ploše vodorovné V nátěrem lakem asfaltovým</t>
  </si>
  <si>
    <t>1896303782</t>
  </si>
  <si>
    <t>50</t>
  </si>
  <si>
    <t>11163150</t>
  </si>
  <si>
    <t>lak penetrační asfaltový</t>
  </si>
  <si>
    <t>866760812</t>
  </si>
  <si>
    <t>79*0,00035 'Přepočtené koeficientem množství</t>
  </si>
  <si>
    <t>51</t>
  </si>
  <si>
    <t>711141559</t>
  </si>
  <si>
    <t>Provedení izolace proti zemní vlhkosti pásy přitavením NAIP na ploše vodorovné V</t>
  </si>
  <si>
    <t>847223924</t>
  </si>
  <si>
    <t>52</t>
  </si>
  <si>
    <t>62853004</t>
  </si>
  <si>
    <t>pás asfaltový natavitelný modifikovaný SBS tl 4,0mm s vložkou ze skleněné tkaniny a spalitelnou PE fólií nebo jemnozrnným minerálním posypem na horním povrchu</t>
  </si>
  <si>
    <t>374450815</t>
  </si>
  <si>
    <t>79*1,15 'Přepočtené koeficientem množství</t>
  </si>
  <si>
    <t>53</t>
  </si>
  <si>
    <t>998711101</t>
  </si>
  <si>
    <t>Přesun hmot pro izolace proti vodě, vlhkosti a plynům stanovený z hmotnosti přesunovaného materiálu vodorovná dopravní vzdálenost do 50 m v objektech výšky do 6 m</t>
  </si>
  <si>
    <t>2120905084</t>
  </si>
  <si>
    <t>713</t>
  </si>
  <si>
    <t>Izolace tepelné</t>
  </si>
  <si>
    <t>54</t>
  </si>
  <si>
    <t>713121121</t>
  </si>
  <si>
    <t>Montáž tepelné izolace podlah rohožemi, pásy, deskami, dílci, bloky (izolační materiál ve specifikaci) kladenými volně dvouvrstvá</t>
  </si>
  <si>
    <t>-222031162</t>
  </si>
  <si>
    <t>55</t>
  </si>
  <si>
    <t>28375924</t>
  </si>
  <si>
    <t>deska EPS 200 do plochých střech a podlah λ=0,034 tl 80mm</t>
  </si>
  <si>
    <t>892541522</t>
  </si>
  <si>
    <t>75,13*1,1 'Přepočtené koeficientem množství</t>
  </si>
  <si>
    <t>56</t>
  </si>
  <si>
    <t>-1471220975</t>
  </si>
  <si>
    <t>57</t>
  </si>
  <si>
    <t>28375922</t>
  </si>
  <si>
    <t>deska EPS 200 do plochých střech a podlah λ=0,034 tl 60mm</t>
  </si>
  <si>
    <t>1266959699</t>
  </si>
  <si>
    <t>58</t>
  </si>
  <si>
    <t>998713101</t>
  </si>
  <si>
    <t>Přesun hmot pro izolace tepelné stanovený z hmotnosti přesunovaného materiálu vodorovná dopravní vzdálenost do 50 m v objektech výšky do 6 m</t>
  </si>
  <si>
    <t>-776548908</t>
  </si>
  <si>
    <t>763</t>
  </si>
  <si>
    <t>Konstrukce suché výstavby</t>
  </si>
  <si>
    <t>59</t>
  </si>
  <si>
    <t>763131411</t>
  </si>
  <si>
    <t>Podhled ze sádrokartonových desek dvouvrstvá zavěšená spodní konstrukce z ocelových profilů CD, UD jednoduše opláštěná deskou standardní A, tl. 12,5 mm, bez izolace</t>
  </si>
  <si>
    <t>1827562070</t>
  </si>
  <si>
    <t>Chodba 101 - část u toalet</t>
  </si>
  <si>
    <t>8,6*1,5</t>
  </si>
  <si>
    <t>60</t>
  </si>
  <si>
    <t>763131451</t>
  </si>
  <si>
    <t>Podhled ze sádrokartonových desek dvouvrstvá zavěšená spodní konstrukce z ocelových profilů CD, UD jednoduše opláštěná deskou impregnovanou H2, tl. 12,5 mm, bez izolace</t>
  </si>
  <si>
    <t>158838823</t>
  </si>
  <si>
    <t>mč 102-106</t>
  </si>
  <si>
    <t>9,27+8,76+5,73+4,04+6,88</t>
  </si>
  <si>
    <t>61</t>
  </si>
  <si>
    <t>763172312</t>
  </si>
  <si>
    <t>Instalační technika pro konstrukce ze sádrokartonových desek montáž revizních dvířek velikost 300 x 300 mm</t>
  </si>
  <si>
    <t>688186084</t>
  </si>
  <si>
    <t>62</t>
  </si>
  <si>
    <t>59030711</t>
  </si>
  <si>
    <t>dvířka revizní s automatickým zámkem 300x300mm</t>
  </si>
  <si>
    <t>-1348401513</t>
  </si>
  <si>
    <t>63</t>
  </si>
  <si>
    <t>763412113</t>
  </si>
  <si>
    <t>Sanitární příčky dělící z dřevotřískových desek laminovaných tl. 28 mm</t>
  </si>
  <si>
    <t>-2565542</t>
  </si>
  <si>
    <t>(2,75+1,65*2+0,7+0,9+3,35+1,2)*2,1</t>
  </si>
  <si>
    <t>64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</si>
  <si>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</si>
  <si>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</si>
  <si>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197208130</t>
  </si>
  <si>
    <t>766</t>
  </si>
  <si>
    <t>Konstrukce truhlářské</t>
  </si>
  <si>
    <t>65</t>
  </si>
  <si>
    <t>766411811</t>
  </si>
  <si>
    <t>Demontáž obložení stěn panely, plochy do 1,5 m2</t>
  </si>
  <si>
    <t>-729990355</t>
  </si>
  <si>
    <t>66</t>
  </si>
  <si>
    <t>766416221</t>
  </si>
  <si>
    <t>Montáž obložení stěn plochy přes 5 m2 panely obkladovými modřínovými nebo z tvrdých dřevin, plochy do 0,60 m2</t>
  </si>
  <si>
    <t>-511183735</t>
  </si>
  <si>
    <t>Dřevěný obklad na chodbě 101 a v úklidové místnosti 106</t>
  </si>
  <si>
    <t>(1,0+6,7+1,3+5,0)*1,75</t>
  </si>
  <si>
    <t>67</t>
  </si>
  <si>
    <t>61191157R</t>
  </si>
  <si>
    <t>profil Rhombus 21/68mm palubky obkladové modřín jakost A/B</t>
  </si>
  <si>
    <t>-1447864516</t>
  </si>
  <si>
    <t>24,5*1,2 'Přepočtené koeficientem množství</t>
  </si>
  <si>
    <t>68</t>
  </si>
  <si>
    <t>766417211</t>
  </si>
  <si>
    <t>Montáž obložení stěn rošt podkladový</t>
  </si>
  <si>
    <t>1349486702</t>
  </si>
  <si>
    <t>Rošt pod dřevěný obklad na chodbě 101 a v úklidové místnosti 106</t>
  </si>
  <si>
    <t>(1,0+6,7+1,3+5,0)/0,5*1,75</t>
  </si>
  <si>
    <t>69</t>
  </si>
  <si>
    <t>60516110</t>
  </si>
  <si>
    <t>řezivo modřínové sušené tl 30mm</t>
  </si>
  <si>
    <t>627092017</t>
  </si>
  <si>
    <t>(1,0+6,7+1,3+5,0)/0,5*1,75*0,03*0,05*1,2</t>
  </si>
  <si>
    <t>70</t>
  </si>
  <si>
    <t>766441812</t>
  </si>
  <si>
    <t>Demontáž parapetních desek dřevěných nebo plastových šířky přes 300 mm délky do 1 m</t>
  </si>
  <si>
    <t>-98054671</t>
  </si>
  <si>
    <t>71</t>
  </si>
  <si>
    <t>766441822</t>
  </si>
  <si>
    <t>Demontáž parapetních desek dřevěných nebo plastových šířky přes 300 mm délky přes 1 m</t>
  </si>
  <si>
    <t>-346400164</t>
  </si>
  <si>
    <t>72</t>
  </si>
  <si>
    <t>766691914</t>
  </si>
  <si>
    <t>Ostatní práce vyvěšení nebo zavěšení křídel s případným uložením a opětovným zavěšením po provedení stavebních změn dřevěných dveřních, plochy do 2 m2</t>
  </si>
  <si>
    <t>-1137606977</t>
  </si>
  <si>
    <t>73</t>
  </si>
  <si>
    <t>766694112</t>
  </si>
  <si>
    <t>Montáž ostatních truhlářských konstrukcí parapetních desek dřevěných nebo plastových šířky do 300 mm, délky přes 1000 do 1600 mm</t>
  </si>
  <si>
    <t>202015751</t>
  </si>
  <si>
    <t>74</t>
  </si>
  <si>
    <t>60794100</t>
  </si>
  <si>
    <t>deska parapetní dřevotřísková vnitřní 150x1000mm</t>
  </si>
  <si>
    <t>2046383138</t>
  </si>
  <si>
    <t>75</t>
  </si>
  <si>
    <t>X001</t>
  </si>
  <si>
    <t>Demontáž vitrín</t>
  </si>
  <si>
    <t>-593287863</t>
  </si>
  <si>
    <t>76</t>
  </si>
  <si>
    <t>X002</t>
  </si>
  <si>
    <t>D+M Vnitřní dveře, laminované, včetně kování 700/1970</t>
  </si>
  <si>
    <t>2062982136</t>
  </si>
  <si>
    <t>77</t>
  </si>
  <si>
    <t>X003</t>
  </si>
  <si>
    <t>D+M Vnitřní dveře, laminované, včetně kování 800/1970</t>
  </si>
  <si>
    <t>391786129</t>
  </si>
  <si>
    <t>78</t>
  </si>
  <si>
    <t>X05</t>
  </si>
  <si>
    <t>D+M Okno plastové 1500/1050 fixní, izolační dvojsklo</t>
  </si>
  <si>
    <t>-1881558202</t>
  </si>
  <si>
    <t>79</t>
  </si>
  <si>
    <t>X12</t>
  </si>
  <si>
    <t>D+M Dveře plastové jednokřídlé vnitřní 880/1680 ozn.05, včetně kování, zámku</t>
  </si>
  <si>
    <t>-1254901236</t>
  </si>
  <si>
    <t>80</t>
  </si>
  <si>
    <t>998766101</t>
  </si>
  <si>
    <t>Přesun hmot pro konstrukce truhlářské stanovený z hmotnosti přesunovaného materiálu vodorovná dopravní vzdálenost do 50 m v objektech výšky do 6 m</t>
  </si>
  <si>
    <t>2032439063</t>
  </si>
  <si>
    <t>771</t>
  </si>
  <si>
    <t>Podlahy z dlaždic</t>
  </si>
  <si>
    <t>81</t>
  </si>
  <si>
    <t>771121011</t>
  </si>
  <si>
    <t>Příprava podkladu před provedením dlažby nátěr penetrační na podlahu</t>
  </si>
  <si>
    <t>-1604942278</t>
  </si>
  <si>
    <t>82</t>
  </si>
  <si>
    <t>771474112</t>
  </si>
  <si>
    <t>Montáž soklů z dlaždic keramických lepených flexibilním lepidlem rovných, výšky přes 65 do 90 mm</t>
  </si>
  <si>
    <t>-2024566825</t>
  </si>
  <si>
    <t>83</t>
  </si>
  <si>
    <t>59761271</t>
  </si>
  <si>
    <t>sokl-dlažba keramická slinutá hladká do interiéru i exteriéru 600x72mm</t>
  </si>
  <si>
    <t>359424816</t>
  </si>
  <si>
    <t>44/0,6</t>
  </si>
  <si>
    <t>73,333*1,2 'Přepočtené koeficientem množství</t>
  </si>
  <si>
    <t>84</t>
  </si>
  <si>
    <t>771574153</t>
  </si>
  <si>
    <t>Montáž podlah z dlaždic keramických lepených flexibilním lepidlem velkoformátových hladkých přes 2 do 4 ks/m2</t>
  </si>
  <si>
    <t>10341152</t>
  </si>
  <si>
    <t>85</t>
  </si>
  <si>
    <t>59761440</t>
  </si>
  <si>
    <t>dlažba velkoformátová keramická slinutá hladká do interiéru i exteriéru pro vysoké mechanické namáhání přes 2 do 4ks/m2</t>
  </si>
  <si>
    <t>-1822736077</t>
  </si>
  <si>
    <t>75,13*1,2 'Přepočtené koeficientem množství</t>
  </si>
  <si>
    <t>86</t>
  </si>
  <si>
    <t>771591112</t>
  </si>
  <si>
    <t>Izolace podlahy pod dlažbu nátěrem nebo stěrkou ve dvou vrstvách</t>
  </si>
  <si>
    <t>1359101410</t>
  </si>
  <si>
    <t>mč 103, 104, 106</t>
  </si>
  <si>
    <t>8,76+5,73+6,88</t>
  </si>
  <si>
    <t>87</t>
  </si>
  <si>
    <t>771591264</t>
  </si>
  <si>
    <t>Izolace podlahy pod dlažbu těsnícími izolačními pásy mezi podlahou a stěnu</t>
  </si>
  <si>
    <t>-512958171</t>
  </si>
  <si>
    <t>12+10+12</t>
  </si>
  <si>
    <t>88</t>
  </si>
  <si>
    <t>998771101</t>
  </si>
  <si>
    <t>Přesun hmot pro podlahy z dlaždic stanovený z hmotnosti přesunovaného materiálu vodorovná dopravní vzdálenost do 50 m v objektech výšky do 6 m</t>
  </si>
  <si>
    <t>1955435980</t>
  </si>
  <si>
    <t>781</t>
  </si>
  <si>
    <t>Dokončovací práce - obklady keramické</t>
  </si>
  <si>
    <t>89</t>
  </si>
  <si>
    <t>781121011</t>
  </si>
  <si>
    <t>Příprava podkladu před provedením obkladu nátěr penetrační na stěnu</t>
  </si>
  <si>
    <t>-528772480</t>
  </si>
  <si>
    <t>(2,75*2+3,345*2-0,7)*2,0</t>
  </si>
  <si>
    <t>(2,575*2+3,345*2-0,7)*2,0</t>
  </si>
  <si>
    <t>(1,675*2+3,345*2+0,9*2-0,8)*2,0</t>
  </si>
  <si>
    <t>(1,2*2+3,345*2-0,7)*2,0</t>
  </si>
  <si>
    <t>(1,5+5,0-0,8)*2,0</t>
  </si>
  <si>
    <t>90</t>
  </si>
  <si>
    <t>781131112</t>
  </si>
  <si>
    <t>Izolace stěny pod obklad izolace nátěrem nebo stěrkou ve dvou vrstvách</t>
  </si>
  <si>
    <t>1822353617</t>
  </si>
  <si>
    <t>Sprcha v mč 104</t>
  </si>
  <si>
    <t>(0,9+1,1+0,9)*2,0</t>
  </si>
  <si>
    <t>91</t>
  </si>
  <si>
    <t>781474154</t>
  </si>
  <si>
    <t>Montáž obkladů vnitřních stěn z dlaždic keramických lepených flexibilním lepidlem velkoformátových hladkých přes 4 do 6 ks/m2</t>
  </si>
  <si>
    <t>-592785117</t>
  </si>
  <si>
    <t>92</t>
  </si>
  <si>
    <t>59761001</t>
  </si>
  <si>
    <t>obklad velkoformátový keramický hladký přes 4 do 6ks/m2</t>
  </si>
  <si>
    <t>-400265915</t>
  </si>
  <si>
    <t>95,52*1,15 'Přepočtené koeficientem množství</t>
  </si>
  <si>
    <t>93</t>
  </si>
  <si>
    <t>781491021</t>
  </si>
  <si>
    <t>Montáž zrcadel lepených silikonovým tmelem na keramický obklad, plochy do 1 m2</t>
  </si>
  <si>
    <t>119964348</t>
  </si>
  <si>
    <t>0,6*0,8*7</t>
  </si>
  <si>
    <t>94</t>
  </si>
  <si>
    <t>63465124</t>
  </si>
  <si>
    <t>zrcadlo nemontované čiré tl 4mm</t>
  </si>
  <si>
    <t>-574787361</t>
  </si>
  <si>
    <t>3,36*1,1 'Přepočtené koeficientem množství</t>
  </si>
  <si>
    <t>95</t>
  </si>
  <si>
    <t>781494111</t>
  </si>
  <si>
    <t>Obklad - dokončující práce profily ukončovací lepené flexibilním lepidlem rohové</t>
  </si>
  <si>
    <t>-2094970261</t>
  </si>
  <si>
    <t>2,75+0,9*5+1,25*6+2,0*2</t>
  </si>
  <si>
    <t>96</t>
  </si>
  <si>
    <t>998781101</t>
  </si>
  <si>
    <t>Přesun hmot pro obklady keramické stanovený z hmotnosti přesunovaného materiálu vodorovná dopravní vzdálenost do 50 m v objektech výšky do 6 m</t>
  </si>
  <si>
    <t>-371184722</t>
  </si>
  <si>
    <t>783</t>
  </si>
  <si>
    <t>Dokončovací práce - nátěry</t>
  </si>
  <si>
    <t>97</t>
  </si>
  <si>
    <t>783121132</t>
  </si>
  <si>
    <t>Nátěry ocelových konstrukcí syntetické na vzduchu schnoucí dražšími barvami (např. Düfa, …) konstrukcí středních "B" lesklý povrch 1x antikorozní, 1x základní 2x email</t>
  </si>
  <si>
    <t>1169436408</t>
  </si>
  <si>
    <t>Zárubně</t>
  </si>
  <si>
    <t>(2*1,97+0,8)*0,5*2+(2*1,97+0,7)*0,5*3</t>
  </si>
  <si>
    <t>98</t>
  </si>
  <si>
    <t>783168211</t>
  </si>
  <si>
    <t>Lakovací nátěr truhlářských konstrukcí dvojnásobný s mezibroušením olejový</t>
  </si>
  <si>
    <t>-64359711</t>
  </si>
  <si>
    <t>784</t>
  </si>
  <si>
    <t>Dokončovací práce - malby a tapety</t>
  </si>
  <si>
    <t>99</t>
  </si>
  <si>
    <t>784181101</t>
  </si>
  <si>
    <t>Penetrace podkladu jednonásobná základní akrylátová v místnostech výšky do 3,80 m</t>
  </si>
  <si>
    <t>464209977</t>
  </si>
  <si>
    <t>Podhledy</t>
  </si>
  <si>
    <t>12,9+34,68</t>
  </si>
  <si>
    <t>Štuky</t>
  </si>
  <si>
    <t>111,34</t>
  </si>
  <si>
    <t>100</t>
  </si>
  <si>
    <t>784221101</t>
  </si>
  <si>
    <t>Malby z malířských směsí otěruvzdorných za sucha dvojnásobné, bílé za sucha otěruvzdorné dobře v místnostech výšky do 3,80 m</t>
  </si>
  <si>
    <t>1448853318</t>
  </si>
  <si>
    <t>HZS</t>
  </si>
  <si>
    <t>Hodinové zúčtovací sazby</t>
  </si>
  <si>
    <t>101</t>
  </si>
  <si>
    <t>HZS2491</t>
  </si>
  <si>
    <t>Hodinové zúčtovací sazby profesí PSV zednické výpomoci a pomocné práce PSV dělník zednických výpomocí</t>
  </si>
  <si>
    <t>hod</t>
  </si>
  <si>
    <t>512</t>
  </si>
  <si>
    <t>1637860734</t>
  </si>
  <si>
    <t>VRN</t>
  </si>
  <si>
    <t>Vedlejší rozpočtové náklady</t>
  </si>
  <si>
    <t>VRN3</t>
  </si>
  <si>
    <t>Zařízení staveniště</t>
  </si>
  <si>
    <t>102</t>
  </si>
  <si>
    <t>030001000</t>
  </si>
  <si>
    <t>…</t>
  </si>
  <si>
    <t>1024</t>
  </si>
  <si>
    <t>-1866101872</t>
  </si>
  <si>
    <t>B - ZTI</t>
  </si>
  <si>
    <t xml:space="preserve">    8 - Trubní vedení</t>
  </si>
  <si>
    <t xml:space="preserve">    9 - Ostatní konstrukce a práce, bourání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</si>
  <si>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</si>
  <si>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</si>
  <si>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</si>
  <si>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</si>
  <si>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132112111</t>
  </si>
  <si>
    <t>Hloubení rýh šířky do 800 mm ručně zapažených i nezapažených, s urovnáním dna do předepsaného profilu a spádu v hornině třídy těžitelnosti I skupiny 1 a 2 soudržných</t>
  </si>
  <si>
    <t>1457101316</t>
  </si>
  <si>
    <t>Venkovní část - přípojka splaškové kanalizace</t>
  </si>
  <si>
    <t>(1,6+1,0)*0,6*1,5</t>
  </si>
  <si>
    <t>Vnitřní část - ležatá kanalizace</t>
  </si>
  <si>
    <t>5,0*0,6*0,7</t>
  </si>
  <si>
    <t>(5,1+0,7*2+3,0+1,1+0,5*5+3,5+5,0+2,0+1,0)*0,6*0,7</t>
  </si>
  <si>
    <t>-1608708312</t>
  </si>
  <si>
    <t>14,772-1,56</t>
  </si>
  <si>
    <t>171151103</t>
  </si>
  <si>
    <t>Uložení sypanin do násypů strojně s rozprostřením sypaniny ve vrstvách a s hrubým urovnáním zhutněných z hornin soudržných jakékoliv třídy těžitelnosti</t>
  </si>
  <si>
    <t>-1808405180</t>
  </si>
  <si>
    <t>174101101</t>
  </si>
  <si>
    <t>Zásyp sypaninou z jakékoliv horniny s uložením výkopku ve vrstvách se zhutněním jam, šachet, rýh nebo kolem objektů v těchto vykopávkách</t>
  </si>
  <si>
    <t>-1523543859</t>
  </si>
  <si>
    <t>(1,6+1,0)*0,6*1,0</t>
  </si>
  <si>
    <t>1919509560</t>
  </si>
  <si>
    <t>5,0*0,6*0,2</t>
  </si>
  <si>
    <t>(5,1+0,7*2+3,0+1,1+0,5*5+3,5+5,0+2,0+1,0)*0,6*0,2</t>
  </si>
  <si>
    <t>58333674</t>
  </si>
  <si>
    <t>kamenivo těžené hrubé frakce 16/32</t>
  </si>
  <si>
    <t>-1072204203</t>
  </si>
  <si>
    <t>3,552*1,6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</si>
  <si>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</si>
  <si>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</si>
  <si>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-1219743471</t>
  </si>
  <si>
    <t>(1,6+1,0)*0,6*0,5</t>
  </si>
  <si>
    <t>5,0*0,6*0,5</t>
  </si>
  <si>
    <t>(5,1+0,7*2+3,0+1,1+0,5*5+3,5+5,0+2,0+1,0)*0,6*0,5</t>
  </si>
  <si>
    <t>583312890</t>
  </si>
  <si>
    <t xml:space="preserve">kamenivo těžené drobné frakce 0-2 </t>
  </si>
  <si>
    <t>-879216330</t>
  </si>
  <si>
    <t>11,366*1,6</t>
  </si>
  <si>
    <t>Trubní vedení</t>
  </si>
  <si>
    <t>871265211</t>
  </si>
  <si>
    <t>Kanalizační potrubí z tvrdého PVC v otevřeném výkopu ve sklonu do 20 %, hladkého plnostěnného jednovrstvého, tuhost třídy SN 4 DN 110</t>
  </si>
  <si>
    <t>-1296391205</t>
  </si>
  <si>
    <t>2,0+2,0+1,0*2+4,0+3,0</t>
  </si>
  <si>
    <t>871275211</t>
  </si>
  <si>
    <t>Kanalizační potrubí z tvrdého PVC v otevřeném výkopu ve sklonu do 20 %, hladkého plnostěnného jednovrstvého, tuhost třídy SN 4 DN 125</t>
  </si>
  <si>
    <t>-1556556641</t>
  </si>
  <si>
    <t>3,0+1,0*14+5+5</t>
  </si>
  <si>
    <t>871315211.1</t>
  </si>
  <si>
    <t>Kanalizační potrubí z tvrdého PVC v otevřeném výkopu ve sklonu do 20 %, hladkého plnostěnného jednovrstvého, tuhost třídy SN 4 DN 160</t>
  </si>
  <si>
    <t>1832032805</t>
  </si>
  <si>
    <t>8,0+2,0+3,0</t>
  </si>
  <si>
    <t>894812203</t>
  </si>
  <si>
    <t>Revizní a čistící šachta z polypropylenu PP pro hladké trouby DN 425 šachtové dno (DN šachty / DN trubního vedení) DN 425/150 s přítokem tvaru T</t>
  </si>
  <si>
    <t>1347579631</t>
  </si>
  <si>
    <t>894812231</t>
  </si>
  <si>
    <t>Revizní a čistící šachta z polypropylenu PP pro hladké trouby (např. systém KG) DN 425 roura šachtová korugovaná bez hrdla, světlé hloubky 1500 mm</t>
  </si>
  <si>
    <t>156350774</t>
  </si>
  <si>
    <t>894812249</t>
  </si>
  <si>
    <t>Revizní a čistící šachta z polypropylenu PP pro hladké trouby (např. systém KG) DN 425 roura šachtová korugovaná Příplatek k cenám 2231 - 2245 za uříznutí šachtové roury</t>
  </si>
  <si>
    <t>1651959752</t>
  </si>
  <si>
    <t>894812261</t>
  </si>
  <si>
    <t>Revizní a čistící šachta z polypropylenu PP pro hladké trouby DN 425 poklop litinový (pro zatížení) s teleskopickou rourou (3 t)</t>
  </si>
  <si>
    <t>-566696905</t>
  </si>
  <si>
    <t>899722111</t>
  </si>
  <si>
    <t>Krytí potrubí z plastů výstražnou fólií z PVC šířky 20 cm</t>
  </si>
  <si>
    <t>167990524</t>
  </si>
  <si>
    <t>Ostatní konstrukce a práce, bourání</t>
  </si>
  <si>
    <t>971042231</t>
  </si>
  <si>
    <t>Vybourání otvorů v betonových příčkách a zdech základových nebo nadzákladových plochy do 0,0225 m2, tl. do 150 mm</t>
  </si>
  <si>
    <t>-980916191</t>
  </si>
  <si>
    <t>971042361</t>
  </si>
  <si>
    <t>Vybourání otvorů v betonových příčkách a zdech základových nebo nadzákladových plochy do 0,09 m2, tl. do 600 mm</t>
  </si>
  <si>
    <t>804643038</t>
  </si>
  <si>
    <t>974031153</t>
  </si>
  <si>
    <t>Vysekání rýh ve zdivu cihelném na maltu vápennou nebo vápenocementovou do hl. 100 mm a šířky do 100 mm</t>
  </si>
  <si>
    <t>-814522251</t>
  </si>
  <si>
    <t>997013501</t>
  </si>
  <si>
    <t>-258785736</t>
  </si>
  <si>
    <t>997013509</t>
  </si>
  <si>
    <t>-82386163</t>
  </si>
  <si>
    <t>1,145*40 'Přepočtené koeficientem množství</t>
  </si>
  <si>
    <t>997013831</t>
  </si>
  <si>
    <t>Poplatek za uložení stavebního odpadu na skládce (skládkovné) směsného</t>
  </si>
  <si>
    <t>166254185</t>
  </si>
  <si>
    <t>998276101</t>
  </si>
  <si>
    <t>Přesun hmot pro trubní vedení hloubené z trub z plastických hmot nebo sklolaminátových pro vodovody nebo kanalizace v otevřeném výkopu dopravní vzdálenost do 15 m</t>
  </si>
  <si>
    <t>2094071786</t>
  </si>
  <si>
    <t>721</t>
  </si>
  <si>
    <t>Zdravotechnika - vnitřní kanalizace</t>
  </si>
  <si>
    <t>721174043</t>
  </si>
  <si>
    <t>Potrubí z plastových trub HT Systém (polypropylenové PPs) připojovací DN 50</t>
  </si>
  <si>
    <t>534070438</t>
  </si>
  <si>
    <t>721174044</t>
  </si>
  <si>
    <t>Potrubí z trub polypropylenových připojovací DN 75</t>
  </si>
  <si>
    <t>-331818237</t>
  </si>
  <si>
    <t>721174045</t>
  </si>
  <si>
    <t>Potrubí z plastových trub polypropylenové připojovací DN 100</t>
  </si>
  <si>
    <t>-491085961</t>
  </si>
  <si>
    <t>721174056</t>
  </si>
  <si>
    <t>Potrubí z trub polypropylenových dešťové DN 125</t>
  </si>
  <si>
    <t>414362736</t>
  </si>
  <si>
    <t>721194105</t>
  </si>
  <si>
    <t>Vyměření přípojek na potrubí vyvedení a upevnění odpadních výpustek DN 50</t>
  </si>
  <si>
    <t>1201979865</t>
  </si>
  <si>
    <t>721194107</t>
  </si>
  <si>
    <t>Vyměření přípojek na potrubí vyvedení a upevnění odpadních výpustek DN 70</t>
  </si>
  <si>
    <t>97233224</t>
  </si>
  <si>
    <t>721194109</t>
  </si>
  <si>
    <t>Vyměření přípojek na potrubí vyvedení a upevnění odpadních výpustek DN 110</t>
  </si>
  <si>
    <t>-2142449176</t>
  </si>
  <si>
    <t>721211403</t>
  </si>
  <si>
    <t xml:space="preserve">Podlahové vpusti s vodorovným odtokem DN 50/75 s kulovým kloubem </t>
  </si>
  <si>
    <t>2078425913</t>
  </si>
  <si>
    <t>721212125</t>
  </si>
  <si>
    <t>Odtokové sprchové žlaby se zápachovou uzávěrkou a krycím roštem délky 900 mm</t>
  </si>
  <si>
    <t>103484862</t>
  </si>
  <si>
    <t>721226511</t>
  </si>
  <si>
    <t xml:space="preserve">Zápachové uzávěrky podomítkové (Pe) s krycí deskou pro pračku a myčku DN 40 </t>
  </si>
  <si>
    <t>-40313872</t>
  </si>
  <si>
    <t>721226511r</t>
  </si>
  <si>
    <t>D+M Vtok (nálevka) DN32 se zápachovou uzávěrkou</t>
  </si>
  <si>
    <t>-1159082594</t>
  </si>
  <si>
    <t>721226511R2</t>
  </si>
  <si>
    <t>D+M Podomítkový přivzdušňovací ventil HL905N</t>
  </si>
  <si>
    <t>309607254</t>
  </si>
  <si>
    <t>998721101</t>
  </si>
  <si>
    <t>Přesun hmot pro vnitřní kanalizace stanovený z hmotnosti přesunovaného materiálu vodorovná dopravní vzdálenost do 50 m v objektech výšky do 6 m</t>
  </si>
  <si>
    <t>-1320969187</t>
  </si>
  <si>
    <t>722</t>
  </si>
  <si>
    <t>Zdravotechnika - vnitřní vodovod</t>
  </si>
  <si>
    <t>722174022</t>
  </si>
  <si>
    <t>Potrubí z plastových trubek z polypropylenu (PPR) svařovaných polyfuzně PN 20 (SDR 6) D 20 x 3,4</t>
  </si>
  <si>
    <t>936691102</t>
  </si>
  <si>
    <t>722174023</t>
  </si>
  <si>
    <t>Potrubí z plastových trubek z polypropylenu (PPR) svařovaných polyfuzně PN 20 (SDR 6) D 25 x 4,2</t>
  </si>
  <si>
    <t>-749562241</t>
  </si>
  <si>
    <t>722174024</t>
  </si>
  <si>
    <t>Potrubí z plastových trubek z polypropylenu PPR svařovaných polyfuzně PN 20 (SDR 6) D 32 x 5,4</t>
  </si>
  <si>
    <t>-452006924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</si>
  <si>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</si>
  <si>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</si>
  <si>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48957295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</si>
  <si>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</si>
  <si>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</si>
  <si>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-1828329126</t>
  </si>
  <si>
    <t>722190401</t>
  </si>
  <si>
    <t>Vyvedení a upevnění výpustku do DN 25</t>
  </si>
  <si>
    <t>1451359615</t>
  </si>
  <si>
    <t>722224154R</t>
  </si>
  <si>
    <t>Nezámrzný zahradní ventil Schell Polar II</t>
  </si>
  <si>
    <t>-1254955321</t>
  </si>
  <si>
    <t>722230113</t>
  </si>
  <si>
    <t>Armatury se dvěma závity ventily přímé s odvodňovacím ventilem G 1"</t>
  </si>
  <si>
    <t>364156924</t>
  </si>
  <si>
    <t>722290234</t>
  </si>
  <si>
    <t>Zkoušky, proplach a desinfekce vodovodního potrubí proplach a desinfekce vodovodního potrubí do DN 80</t>
  </si>
  <si>
    <t>-1765711829</t>
  </si>
  <si>
    <t>998722101</t>
  </si>
  <si>
    <t>Přesun hmot pro vnitřní vodovod stanovený z hmotnosti přesunovaného materiálu vodorovná dopravní vzdálenost do 50 m v objektech výšky do 6 m</t>
  </si>
  <si>
    <t>-142310306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</si>
  <si>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</si>
  <si>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</si>
  <si>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</si>
  <si>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</si>
  <si>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1285363190</t>
  </si>
  <si>
    <t>725121529</t>
  </si>
  <si>
    <t>Pisoárové záchodky keramické automatické s teplotním snímačem</t>
  </si>
  <si>
    <t>1496786205</t>
  </si>
  <si>
    <t>725211602R</t>
  </si>
  <si>
    <t>Umyvadla keramická bez výtokových armatur se zápachovou uzávěrkou připevněná na stěnu šrouby bílá bez sloupu nebo krytu na sifon 550 mm</t>
  </si>
  <si>
    <t>1511106359</t>
  </si>
  <si>
    <t>725244124</t>
  </si>
  <si>
    <t>Sprchové dveře a zástěny dveře sprchové do niky rámové se skleněnou výplní tl. 5 mm otvíravé dvoukřídlové, na vaničku šířky 1100 mm</t>
  </si>
  <si>
    <t>284273596</t>
  </si>
  <si>
    <t>725331111</t>
  </si>
  <si>
    <t>Výlevky bez výtokových armatur a splachovací nádrže keramické se sklopnou plastovou mřížkou 425 mm</t>
  </si>
  <si>
    <t>950785777</t>
  </si>
  <si>
    <t>725532216</t>
  </si>
  <si>
    <t>Elektrické ohřívače zásobníkové beztlakové přepadové akumulační s pojistným ventilem závěsné vodorovné objem nádrže (příkon) 125 l (2,0 kW)</t>
  </si>
  <si>
    <t>336328730</t>
  </si>
  <si>
    <t>725813111</t>
  </si>
  <si>
    <t>Ventily rohové bez připojovací trubičky nebo flexi hadičky G 1/2</t>
  </si>
  <si>
    <t>-1547449386</t>
  </si>
  <si>
    <t>725813112</t>
  </si>
  <si>
    <t xml:space="preserve">Ventily rohové bez připojovací trubičky nebo flexi hadičky pračkové G 3/4 </t>
  </si>
  <si>
    <t>-1016084532</t>
  </si>
  <si>
    <t>725821311</t>
  </si>
  <si>
    <t>Baterie dřezové nástěnné pákové s otáčivým kulatým ústím a délkou ramínka 200 mm</t>
  </si>
  <si>
    <t>1395706050</t>
  </si>
  <si>
    <t>725822612</t>
  </si>
  <si>
    <t>Baterie umyvadlové stojánkové pákové s výpustí</t>
  </si>
  <si>
    <t>2033665719</t>
  </si>
  <si>
    <t>725841311</t>
  </si>
  <si>
    <t>Baterie sprchová termostatická, včetně pevné a hadicové sprchové hlavy, dle legendy zařizovacích předmětů</t>
  </si>
  <si>
    <t>403001940</t>
  </si>
  <si>
    <t>725861102R1</t>
  </si>
  <si>
    <t xml:space="preserve">Zápachové uzávěrky zařizovacích předmětů pro umyvadla DN 40 </t>
  </si>
  <si>
    <t>1180449264</t>
  </si>
  <si>
    <t>998725101</t>
  </si>
  <si>
    <t>Přesun hmot pro zařizovací předměty stanovený z hmotnosti přesunovaného materiálu vodorovná dopravní vzdálenost do 50 m v objektech výšky do 6 m</t>
  </si>
  <si>
    <t>82933364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</si>
  <si>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</si>
  <si>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</si>
  <si>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</si>
  <si>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</si>
  <si>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678720855</t>
  </si>
  <si>
    <t>998726111</t>
  </si>
  <si>
    <t>Přesun hmot pro instalační prefabrikáty stanovený z hmotnosti přesunovaného materiálu vodorovná dopravní vzdálenost do 50 m v objektech výšky do 6 m</t>
  </si>
  <si>
    <t>-2067984446</t>
  </si>
  <si>
    <t>C - Elektroinstalace</t>
  </si>
  <si>
    <t>63196247</t>
  </si>
  <si>
    <t>Michal Marek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</si>
  <si>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</si>
  <si>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</si>
  <si>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</si>
  <si>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</si>
  <si>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</si>
  <si>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</si>
  <si>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Kompletní dodávka a montáž elektroinstalací - odhad</t>
  </si>
  <si>
    <t>1234425459</t>
  </si>
  <si>
    <t>D - Vytápění</t>
  </si>
  <si>
    <t>Miroslav Šrámek</t>
  </si>
  <si>
    <t>Kompletní dodávka a montáž vytápění - odhad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</si>
</sst>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27</v>
      </c>
      <c r="AR10" s="21"/>
      <c r="BE10" s="30"/>
      <c r="BS10" s="18" t="s">
        <v>7</v>
      </c>
    </row>
    <row r="11" s="1" customFormat="1" ht="18.48" customHeight="1">
      <c r="B11" s="21"/>
      <c r="E11" s="26" t="s">
        <v>28</v>
      </c>
      <c r="AK11" s="31" t="s">
        <v>29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30</v>
      </c>
      <c r="AK13" s="31" t="s">
        <v>26</v>
      </c>
      <c r="AN13" s="33" t="s">
        <v>31</v>
      </c>
      <c r="AR13" s="21"/>
      <c r="BE13" s="30"/>
      <c r="BS13" s="18" t="s">
        <v>7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N14" s="33" t="s">
        <v>31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32</v>
      </c>
      <c r="AK16" s="31" t="s">
        <v>26</v>
      </c>
      <c r="AN16" s="26" t="s">
        <v>33</v>
      </c>
      <c r="AR16" s="21"/>
      <c r="BE16" s="30"/>
      <c r="BS16" s="18" t="s">
        <v>4</v>
      </c>
    </row>
    <row r="17" s="1" customFormat="1" ht="18.48" customHeight="1">
      <c r="B17" s="21"/>
      <c r="E17" s="26" t="s">
        <v>34</v>
      </c>
      <c r="AK17" s="31" t="s">
        <v>29</v>
      </c>
      <c r="AN17" s="26" t="s">
        <v>3</v>
      </c>
      <c r="AR17" s="21"/>
      <c r="BE17" s="30"/>
      <c r="BS17" s="18" t="s">
        <v>35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36</v>
      </c>
      <c r="AK19" s="31" t="s">
        <v>26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37</v>
      </c>
      <c r="AK20" s="31" t="s">
        <v>29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38</v>
      </c>
      <c r="AR22" s="21"/>
      <c r="BE22" s="30"/>
    </row>
    <row r="23" s="1" customFormat="1" ht="47.25" customHeight="1">
      <c r="B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44</v>
      </c>
      <c r="E29" s="3"/>
      <c r="F29" s="31" t="s">
        <v>45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46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47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48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49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50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51</v>
      </c>
      <c r="U35" s="49"/>
      <c r="V35" s="49"/>
      <c r="W35" s="49"/>
      <c r="X35" s="51" t="s">
        <v>52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122021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Oprava toalet ve speciální základní škole Králíky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>Králíky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27. 8. 2021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>Speciální základní škola Králíky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32</v>
      </c>
      <c r="AJ49" s="37"/>
      <c r="AK49" s="37"/>
      <c r="AL49" s="37"/>
      <c r="AM49" s="64" t="str">
        <f>IF(E17="","",E17)</f>
        <v>Ing. Pavel Švestka</v>
      </c>
      <c r="AN49" s="4"/>
      <c r="AO49" s="4"/>
      <c r="AP49" s="4"/>
      <c r="AQ49" s="37"/>
      <c r="AR49" s="38"/>
      <c r="AS49" s="65" t="s">
        <v>54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30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36</v>
      </c>
      <c r="AJ50" s="37"/>
      <c r="AK50" s="37"/>
      <c r="AL50" s="37"/>
      <c r="AM50" s="64" t="str">
        <f>IF(E20="","",E20)</f>
        <v xml:space="preserve"> 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55</v>
      </c>
      <c r="D52" s="74"/>
      <c r="E52" s="74"/>
      <c r="F52" s="74"/>
      <c r="G52" s="74"/>
      <c r="H52" s="75"/>
      <c r="I52" s="76" t="s">
        <v>56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57</v>
      </c>
      <c r="AH52" s="74"/>
      <c r="AI52" s="74"/>
      <c r="AJ52" s="74"/>
      <c r="AK52" s="74"/>
      <c r="AL52" s="74"/>
      <c r="AM52" s="74"/>
      <c r="AN52" s="76" t="s">
        <v>58</v>
      </c>
      <c r="AO52" s="74"/>
      <c r="AP52" s="74"/>
      <c r="AQ52" s="78" t="s">
        <v>59</v>
      </c>
      <c r="AR52" s="38"/>
      <c r="AS52" s="79" t="s">
        <v>60</v>
      </c>
      <c r="AT52" s="80" t="s">
        <v>61</v>
      </c>
      <c r="AU52" s="80" t="s">
        <v>62</v>
      </c>
      <c r="AV52" s="80" t="s">
        <v>63</v>
      </c>
      <c r="AW52" s="80" t="s">
        <v>64</v>
      </c>
      <c r="AX52" s="80" t="s">
        <v>65</v>
      </c>
      <c r="AY52" s="80" t="s">
        <v>66</v>
      </c>
      <c r="AZ52" s="80" t="s">
        <v>67</v>
      </c>
      <c r="BA52" s="80" t="s">
        <v>68</v>
      </c>
      <c r="BB52" s="80" t="s">
        <v>69</v>
      </c>
      <c r="BC52" s="80" t="s">
        <v>70</v>
      </c>
      <c r="BD52" s="81" t="s">
        <v>71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72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ROUND(SUM(AG55:AG58),2)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ROUND(SUM(AS55:AS58),2)</f>
        <v>0</v>
      </c>
      <c r="AT54" s="92">
        <f>ROUND(SUM(AV54:AW54),2)</f>
        <v>0</v>
      </c>
      <c r="AU54" s="93">
        <f>ROUND(SUM(AU55:AU58),5)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ROUND(SUM(AZ55:AZ58),2)</f>
        <v>0</v>
      </c>
      <c r="BA54" s="92">
        <f>ROUND(SUM(BA55:BA58),2)</f>
        <v>0</v>
      </c>
      <c r="BB54" s="92">
        <f>ROUND(SUM(BB55:BB58),2)</f>
        <v>0</v>
      </c>
      <c r="BC54" s="92">
        <f>ROUND(SUM(BC55:BC58),2)</f>
        <v>0</v>
      </c>
      <c r="BD54" s="94">
        <f>ROUND(SUM(BD55:BD58),2)</f>
        <v>0</v>
      </c>
      <c r="BE54" s="6"/>
      <c r="BS54" s="95" t="s">
        <v>73</v>
      </c>
      <c r="BT54" s="95" t="s">
        <v>74</v>
      </c>
      <c r="BU54" s="96" t="s">
        <v>75</v>
      </c>
      <c r="BV54" s="95" t="s">
        <v>76</v>
      </c>
      <c r="BW54" s="95" t="s">
        <v>5</v>
      </c>
      <c r="BX54" s="95" t="s">
        <v>77</v>
      </c>
      <c r="CL54" s="95" t="s">
        <v>3</v>
      </c>
    </row>
    <row r="55" s="7" customFormat="1" ht="16.5" customHeight="1">
      <c r="A55" s="97" t="s">
        <v>78</v>
      </c>
      <c r="B55" s="98"/>
      <c r="C55" s="99"/>
      <c r="D55" s="100" t="s">
        <v>79</v>
      </c>
      <c r="E55" s="100"/>
      <c r="F55" s="100"/>
      <c r="G55" s="100"/>
      <c r="H55" s="100"/>
      <c r="I55" s="101"/>
      <c r="J55" s="100" t="s">
        <v>80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'A - Stavební část'!J30</f>
        <v>0</v>
      </c>
      <c r="AH55" s="101"/>
      <c r="AI55" s="101"/>
      <c r="AJ55" s="101"/>
      <c r="AK55" s="101"/>
      <c r="AL55" s="101"/>
      <c r="AM55" s="101"/>
      <c r="AN55" s="102">
        <f>SUM(AG55,AT55)</f>
        <v>0</v>
      </c>
      <c r="AO55" s="101"/>
      <c r="AP55" s="101"/>
      <c r="AQ55" s="103" t="s">
        <v>81</v>
      </c>
      <c r="AR55" s="98"/>
      <c r="AS55" s="104">
        <v>0</v>
      </c>
      <c r="AT55" s="105">
        <f>ROUND(SUM(AV55:AW55),2)</f>
        <v>0</v>
      </c>
      <c r="AU55" s="106">
        <f>'A - Stavební část'!P99</f>
        <v>0</v>
      </c>
      <c r="AV55" s="105">
        <f>'A - Stavební část'!J33</f>
        <v>0</v>
      </c>
      <c r="AW55" s="105">
        <f>'A - Stavební část'!J34</f>
        <v>0</v>
      </c>
      <c r="AX55" s="105">
        <f>'A - Stavební část'!J35</f>
        <v>0</v>
      </c>
      <c r="AY55" s="105">
        <f>'A - Stavební část'!J36</f>
        <v>0</v>
      </c>
      <c r="AZ55" s="105">
        <f>'A - Stavební část'!F33</f>
        <v>0</v>
      </c>
      <c r="BA55" s="105">
        <f>'A - Stavební část'!F34</f>
        <v>0</v>
      </c>
      <c r="BB55" s="105">
        <f>'A - Stavební část'!F35</f>
        <v>0</v>
      </c>
      <c r="BC55" s="105">
        <f>'A - Stavební část'!F36</f>
        <v>0</v>
      </c>
      <c r="BD55" s="107">
        <f>'A - Stavební část'!F37</f>
        <v>0</v>
      </c>
      <c r="BE55" s="7"/>
      <c r="BT55" s="108" t="s">
        <v>82</v>
      </c>
      <c r="BV55" s="108" t="s">
        <v>76</v>
      </c>
      <c r="BW55" s="108" t="s">
        <v>83</v>
      </c>
      <c r="BX55" s="108" t="s">
        <v>5</v>
      </c>
      <c r="CL55" s="108" t="s">
        <v>3</v>
      </c>
      <c r="CM55" s="108" t="s">
        <v>84</v>
      </c>
    </row>
    <row r="56" s="7" customFormat="1" ht="16.5" customHeight="1">
      <c r="A56" s="97" t="s">
        <v>78</v>
      </c>
      <c r="B56" s="98"/>
      <c r="C56" s="99"/>
      <c r="D56" s="100" t="s">
        <v>85</v>
      </c>
      <c r="E56" s="100"/>
      <c r="F56" s="100"/>
      <c r="G56" s="100"/>
      <c r="H56" s="100"/>
      <c r="I56" s="101"/>
      <c r="J56" s="100" t="s">
        <v>86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2">
        <f>'B - ZTI'!J30</f>
        <v>0</v>
      </c>
      <c r="AH56" s="101"/>
      <c r="AI56" s="101"/>
      <c r="AJ56" s="101"/>
      <c r="AK56" s="101"/>
      <c r="AL56" s="101"/>
      <c r="AM56" s="101"/>
      <c r="AN56" s="102">
        <f>SUM(AG56,AT56)</f>
        <v>0</v>
      </c>
      <c r="AO56" s="101"/>
      <c r="AP56" s="101"/>
      <c r="AQ56" s="103" t="s">
        <v>81</v>
      </c>
      <c r="AR56" s="98"/>
      <c r="AS56" s="104">
        <v>0</v>
      </c>
      <c r="AT56" s="105">
        <f>ROUND(SUM(AV56:AW56),2)</f>
        <v>0</v>
      </c>
      <c r="AU56" s="106">
        <f>'B - ZTI'!P90</f>
        <v>0</v>
      </c>
      <c r="AV56" s="105">
        <f>'B - ZTI'!J33</f>
        <v>0</v>
      </c>
      <c r="AW56" s="105">
        <f>'B - ZTI'!J34</f>
        <v>0</v>
      </c>
      <c r="AX56" s="105">
        <f>'B - ZTI'!J35</f>
        <v>0</v>
      </c>
      <c r="AY56" s="105">
        <f>'B - ZTI'!J36</f>
        <v>0</v>
      </c>
      <c r="AZ56" s="105">
        <f>'B - ZTI'!F33</f>
        <v>0</v>
      </c>
      <c r="BA56" s="105">
        <f>'B - ZTI'!F34</f>
        <v>0</v>
      </c>
      <c r="BB56" s="105">
        <f>'B - ZTI'!F35</f>
        <v>0</v>
      </c>
      <c r="BC56" s="105">
        <f>'B - ZTI'!F36</f>
        <v>0</v>
      </c>
      <c r="BD56" s="107">
        <f>'B - ZTI'!F37</f>
        <v>0</v>
      </c>
      <c r="BE56" s="7"/>
      <c r="BT56" s="108" t="s">
        <v>82</v>
      </c>
      <c r="BV56" s="108" t="s">
        <v>76</v>
      </c>
      <c r="BW56" s="108" t="s">
        <v>87</v>
      </c>
      <c r="BX56" s="108" t="s">
        <v>5</v>
      </c>
      <c r="CL56" s="108" t="s">
        <v>3</v>
      </c>
      <c r="CM56" s="108" t="s">
        <v>84</v>
      </c>
    </row>
    <row r="57" s="7" customFormat="1" ht="16.5" customHeight="1">
      <c r="A57" s="97" t="s">
        <v>78</v>
      </c>
      <c r="B57" s="98"/>
      <c r="C57" s="99"/>
      <c r="D57" s="100" t="s">
        <v>88</v>
      </c>
      <c r="E57" s="100"/>
      <c r="F57" s="100"/>
      <c r="G57" s="100"/>
      <c r="H57" s="100"/>
      <c r="I57" s="101"/>
      <c r="J57" s="100" t="s">
        <v>89</v>
      </c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2">
        <f>'C - Elektroinstalace'!J30</f>
        <v>0</v>
      </c>
      <c r="AH57" s="101"/>
      <c r="AI57" s="101"/>
      <c r="AJ57" s="101"/>
      <c r="AK57" s="101"/>
      <c r="AL57" s="101"/>
      <c r="AM57" s="101"/>
      <c r="AN57" s="102">
        <f>SUM(AG57,AT57)</f>
        <v>0</v>
      </c>
      <c r="AO57" s="101"/>
      <c r="AP57" s="101"/>
      <c r="AQ57" s="103" t="s">
        <v>81</v>
      </c>
      <c r="AR57" s="98"/>
      <c r="AS57" s="104">
        <v>0</v>
      </c>
      <c r="AT57" s="105">
        <f>ROUND(SUM(AV57:AW57),2)</f>
        <v>0</v>
      </c>
      <c r="AU57" s="106">
        <f>'C - Elektroinstalace'!P81</f>
        <v>0</v>
      </c>
      <c r="AV57" s="105">
        <f>'C - Elektroinstalace'!J33</f>
        <v>0</v>
      </c>
      <c r="AW57" s="105">
        <f>'C - Elektroinstalace'!J34</f>
        <v>0</v>
      </c>
      <c r="AX57" s="105">
        <f>'C - Elektroinstalace'!J35</f>
        <v>0</v>
      </c>
      <c r="AY57" s="105">
        <f>'C - Elektroinstalace'!J36</f>
        <v>0</v>
      </c>
      <c r="AZ57" s="105">
        <f>'C - Elektroinstalace'!F33</f>
        <v>0</v>
      </c>
      <c r="BA57" s="105">
        <f>'C - Elektroinstalace'!F34</f>
        <v>0</v>
      </c>
      <c r="BB57" s="105">
        <f>'C - Elektroinstalace'!F35</f>
        <v>0</v>
      </c>
      <c r="BC57" s="105">
        <f>'C - Elektroinstalace'!F36</f>
        <v>0</v>
      </c>
      <c r="BD57" s="107">
        <f>'C - Elektroinstalace'!F37</f>
        <v>0</v>
      </c>
      <c r="BE57" s="7"/>
      <c r="BT57" s="108" t="s">
        <v>82</v>
      </c>
      <c r="BV57" s="108" t="s">
        <v>76</v>
      </c>
      <c r="BW57" s="108" t="s">
        <v>90</v>
      </c>
      <c r="BX57" s="108" t="s">
        <v>5</v>
      </c>
      <c r="CL57" s="108" t="s">
        <v>3</v>
      </c>
      <c r="CM57" s="108" t="s">
        <v>84</v>
      </c>
    </row>
    <row r="58" s="7" customFormat="1" ht="16.5" customHeight="1">
      <c r="A58" s="97" t="s">
        <v>78</v>
      </c>
      <c r="B58" s="98"/>
      <c r="C58" s="99"/>
      <c r="D58" s="100" t="s">
        <v>73</v>
      </c>
      <c r="E58" s="100"/>
      <c r="F58" s="100"/>
      <c r="G58" s="100"/>
      <c r="H58" s="100"/>
      <c r="I58" s="101"/>
      <c r="J58" s="100" t="s">
        <v>91</v>
      </c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2">
        <f>'D - Vytápění'!J30</f>
        <v>0</v>
      </c>
      <c r="AH58" s="101"/>
      <c r="AI58" s="101"/>
      <c r="AJ58" s="101"/>
      <c r="AK58" s="101"/>
      <c r="AL58" s="101"/>
      <c r="AM58" s="101"/>
      <c r="AN58" s="102">
        <f>SUM(AG58,AT58)</f>
        <v>0</v>
      </c>
      <c r="AO58" s="101"/>
      <c r="AP58" s="101"/>
      <c r="AQ58" s="103" t="s">
        <v>81</v>
      </c>
      <c r="AR58" s="98"/>
      <c r="AS58" s="109">
        <v>0</v>
      </c>
      <c r="AT58" s="110">
        <f>ROUND(SUM(AV58:AW58),2)</f>
        <v>0</v>
      </c>
      <c r="AU58" s="111">
        <f>'D - Vytápění'!P81</f>
        <v>0</v>
      </c>
      <c r="AV58" s="110">
        <f>'D - Vytápění'!J33</f>
        <v>0</v>
      </c>
      <c r="AW58" s="110">
        <f>'D - Vytápění'!J34</f>
        <v>0</v>
      </c>
      <c r="AX58" s="110">
        <f>'D - Vytápění'!J35</f>
        <v>0</v>
      </c>
      <c r="AY58" s="110">
        <f>'D - Vytápění'!J36</f>
        <v>0</v>
      </c>
      <c r="AZ58" s="110">
        <f>'D - Vytápění'!F33</f>
        <v>0</v>
      </c>
      <c r="BA58" s="110">
        <f>'D - Vytápění'!F34</f>
        <v>0</v>
      </c>
      <c r="BB58" s="110">
        <f>'D - Vytápění'!F35</f>
        <v>0</v>
      </c>
      <c r="BC58" s="110">
        <f>'D - Vytápění'!F36</f>
        <v>0</v>
      </c>
      <c r="BD58" s="112">
        <f>'D - Vytápění'!F37</f>
        <v>0</v>
      </c>
      <c r="BE58" s="7"/>
      <c r="BT58" s="108" t="s">
        <v>82</v>
      </c>
      <c r="BV58" s="108" t="s">
        <v>76</v>
      </c>
      <c r="BW58" s="108" t="s">
        <v>92</v>
      </c>
      <c r="BX58" s="108" t="s">
        <v>5</v>
      </c>
      <c r="CL58" s="108" t="s">
        <v>3</v>
      </c>
      <c r="CM58" s="108" t="s">
        <v>84</v>
      </c>
    </row>
    <row r="59" s="2" customFormat="1" ht="30" customHeight="1">
      <c r="A59" s="37"/>
      <c r="B59" s="38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8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38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Stavební část'!C2" display="/"/>
    <hyperlink ref="A56" location="'B - ZTI'!C2" display="/"/>
    <hyperlink ref="A57" location="'C - Elektroinstalace'!C2" display="/"/>
    <hyperlink ref="A58" location="'D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17</v>
      </c>
      <c r="L6" s="21"/>
    </row>
    <row r="7" hidden="1" s="1" customFormat="1" ht="16.5" customHeight="1">
      <c r="B7" s="21"/>
      <c r="E7" s="114" t="str">
        <f>'Rekapitulace stavby'!K6</f>
        <v>Oprava toalet ve speciální základní škole Králíky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1" t="s">
        <v>95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27. 8. 2021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27</v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">
        <v>28</v>
      </c>
      <c r="F15" s="37"/>
      <c r="G15" s="37"/>
      <c r="H15" s="37"/>
      <c r="I15" s="31" t="s">
        <v>29</v>
      </c>
      <c r="J15" s="26" t="s">
        <v>3</v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26</v>
      </c>
      <c r="J20" s="26" t="s">
        <v>33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19" t="s">
        <v>40</v>
      </c>
      <c r="E30" s="37"/>
      <c r="F30" s="37"/>
      <c r="G30" s="37"/>
      <c r="H30" s="37"/>
      <c r="I30" s="37"/>
      <c r="J30" s="89">
        <f>ROUND(J99,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42</v>
      </c>
      <c r="G32" s="37"/>
      <c r="H32" s="37"/>
      <c r="I32" s="42" t="s">
        <v>41</v>
      </c>
      <c r="J32" s="42" t="s">
        <v>43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20" t="s">
        <v>44</v>
      </c>
      <c r="E33" s="31" t="s">
        <v>45</v>
      </c>
      <c r="F33" s="121">
        <f>ROUND((SUM(BE99:BE323)),  2)</f>
        <v>0</v>
      </c>
      <c r="G33" s="37"/>
      <c r="H33" s="37"/>
      <c r="I33" s="122">
        <v>0.20999999999999999</v>
      </c>
      <c r="J33" s="121">
        <f>ROUND(((SUM(BE99:BE323))*I33),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46</v>
      </c>
      <c r="F34" s="121">
        <f>ROUND((SUM(BF99:BF323)),  2)</f>
        <v>0</v>
      </c>
      <c r="G34" s="37"/>
      <c r="H34" s="37"/>
      <c r="I34" s="122">
        <v>0.14999999999999999</v>
      </c>
      <c r="J34" s="121">
        <f>ROUND(((SUM(BF99:BF323))*I34),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47</v>
      </c>
      <c r="F35" s="121">
        <f>ROUND((SUM(BG99:BG323)),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48</v>
      </c>
      <c r="F36" s="121">
        <f>ROUND((SUM(BH99:BH323)),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21">
        <f>ROUND((SUM(BI99:BI323)),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23"/>
      <c r="D39" s="124" t="s">
        <v>50</v>
      </c>
      <c r="E39" s="75"/>
      <c r="F39" s="75"/>
      <c r="G39" s="125" t="s">
        <v>51</v>
      </c>
      <c r="H39" s="126" t="s">
        <v>52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7"/>
      <c r="D48" s="37"/>
      <c r="E48" s="114" t="str">
        <f>E7</f>
        <v>Oprava toalet ve speciální základní škole Králíky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7"/>
      <c r="D50" s="37"/>
      <c r="E50" s="61" t="str">
        <f>E9</f>
        <v>A - Stavební část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7"/>
      <c r="E52" s="37"/>
      <c r="F52" s="26" t="str">
        <f>F12</f>
        <v>Králíky</v>
      </c>
      <c r="G52" s="37"/>
      <c r="H52" s="37"/>
      <c r="I52" s="31" t="s">
        <v>23</v>
      </c>
      <c r="J52" s="63" t="str">
        <f>IF(J12="","",J12)</f>
        <v>27. 8. 2021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>Speciální základní škola Králíky</v>
      </c>
      <c r="G54" s="37"/>
      <c r="H54" s="37"/>
      <c r="I54" s="31" t="s">
        <v>32</v>
      </c>
      <c r="J54" s="35" t="str">
        <f>E21</f>
        <v>Ing. Pavel Švestka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36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31" t="s">
        <v>72</v>
      </c>
      <c r="D59" s="37"/>
      <c r="E59" s="37"/>
      <c r="F59" s="37"/>
      <c r="G59" s="37"/>
      <c r="H59" s="37"/>
      <c r="I59" s="37"/>
      <c r="J59" s="89">
        <f>J99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hidden="1" s="9" customFormat="1" ht="24.96" customHeight="1">
      <c r="A60" s="9"/>
      <c r="B60" s="132"/>
      <c r="C60" s="9"/>
      <c r="D60" s="133" t="s">
        <v>100</v>
      </c>
      <c r="E60" s="134"/>
      <c r="F60" s="134"/>
      <c r="G60" s="134"/>
      <c r="H60" s="134"/>
      <c r="I60" s="134"/>
      <c r="J60" s="135">
        <f>J100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36"/>
      <c r="C61" s="10"/>
      <c r="D61" s="137" t="s">
        <v>101</v>
      </c>
      <c r="E61" s="138"/>
      <c r="F61" s="138"/>
      <c r="G61" s="138"/>
      <c r="H61" s="138"/>
      <c r="I61" s="138"/>
      <c r="J61" s="139">
        <f>J101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36"/>
      <c r="C62" s="10"/>
      <c r="D62" s="137" t="s">
        <v>102</v>
      </c>
      <c r="E62" s="138"/>
      <c r="F62" s="138"/>
      <c r="G62" s="138"/>
      <c r="H62" s="138"/>
      <c r="I62" s="138"/>
      <c r="J62" s="139">
        <f>J107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36"/>
      <c r="C63" s="10"/>
      <c r="D63" s="137" t="s">
        <v>103</v>
      </c>
      <c r="E63" s="138"/>
      <c r="F63" s="138"/>
      <c r="G63" s="138"/>
      <c r="H63" s="138"/>
      <c r="I63" s="138"/>
      <c r="J63" s="139">
        <f>J115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36"/>
      <c r="C64" s="10"/>
      <c r="D64" s="137" t="s">
        <v>104</v>
      </c>
      <c r="E64" s="138"/>
      <c r="F64" s="138"/>
      <c r="G64" s="138"/>
      <c r="H64" s="138"/>
      <c r="I64" s="138"/>
      <c r="J64" s="139">
        <f>J130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36"/>
      <c r="C65" s="10"/>
      <c r="D65" s="137" t="s">
        <v>105</v>
      </c>
      <c r="E65" s="138"/>
      <c r="F65" s="138"/>
      <c r="G65" s="138"/>
      <c r="H65" s="138"/>
      <c r="I65" s="138"/>
      <c r="J65" s="139">
        <f>J167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36"/>
      <c r="C66" s="10"/>
      <c r="D66" s="137" t="s">
        <v>106</v>
      </c>
      <c r="E66" s="138"/>
      <c r="F66" s="138"/>
      <c r="G66" s="138"/>
      <c r="H66" s="138"/>
      <c r="I66" s="138"/>
      <c r="J66" s="139">
        <f>J188</f>
        <v>0</v>
      </c>
      <c r="K66" s="10"/>
      <c r="L66" s="13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36"/>
      <c r="C67" s="10"/>
      <c r="D67" s="137" t="s">
        <v>107</v>
      </c>
      <c r="E67" s="138"/>
      <c r="F67" s="138"/>
      <c r="G67" s="138"/>
      <c r="H67" s="138"/>
      <c r="I67" s="138"/>
      <c r="J67" s="139">
        <f>J196</f>
        <v>0</v>
      </c>
      <c r="K67" s="10"/>
      <c r="L67" s="13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32"/>
      <c r="C68" s="9"/>
      <c r="D68" s="133" t="s">
        <v>108</v>
      </c>
      <c r="E68" s="134"/>
      <c r="F68" s="134"/>
      <c r="G68" s="134"/>
      <c r="H68" s="134"/>
      <c r="I68" s="134"/>
      <c r="J68" s="135">
        <f>J198</f>
        <v>0</v>
      </c>
      <c r="K68" s="9"/>
      <c r="L68" s="13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36"/>
      <c r="C69" s="10"/>
      <c r="D69" s="137" t="s">
        <v>109</v>
      </c>
      <c r="E69" s="138"/>
      <c r="F69" s="138"/>
      <c r="G69" s="138"/>
      <c r="H69" s="138"/>
      <c r="I69" s="138"/>
      <c r="J69" s="139">
        <f>J199</f>
        <v>0</v>
      </c>
      <c r="K69" s="10"/>
      <c r="L69" s="13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36"/>
      <c r="C70" s="10"/>
      <c r="D70" s="137" t="s">
        <v>110</v>
      </c>
      <c r="E70" s="138"/>
      <c r="F70" s="138"/>
      <c r="G70" s="138"/>
      <c r="H70" s="138"/>
      <c r="I70" s="138"/>
      <c r="J70" s="139">
        <f>J207</f>
        <v>0</v>
      </c>
      <c r="K70" s="10"/>
      <c r="L70" s="13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36"/>
      <c r="C71" s="10"/>
      <c r="D71" s="137" t="s">
        <v>111</v>
      </c>
      <c r="E71" s="138"/>
      <c r="F71" s="138"/>
      <c r="G71" s="138"/>
      <c r="H71" s="138"/>
      <c r="I71" s="138"/>
      <c r="J71" s="139">
        <f>J215</f>
        <v>0</v>
      </c>
      <c r="K71" s="10"/>
      <c r="L71" s="13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36"/>
      <c r="C72" s="10"/>
      <c r="D72" s="137" t="s">
        <v>112</v>
      </c>
      <c r="E72" s="138"/>
      <c r="F72" s="138"/>
      <c r="G72" s="138"/>
      <c r="H72" s="138"/>
      <c r="I72" s="138"/>
      <c r="J72" s="139">
        <f>J227</f>
        <v>0</v>
      </c>
      <c r="K72" s="10"/>
      <c r="L72" s="13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36"/>
      <c r="C73" s="10"/>
      <c r="D73" s="137" t="s">
        <v>113</v>
      </c>
      <c r="E73" s="138"/>
      <c r="F73" s="138"/>
      <c r="G73" s="138"/>
      <c r="H73" s="138"/>
      <c r="I73" s="138"/>
      <c r="J73" s="139">
        <f>J251</f>
        <v>0</v>
      </c>
      <c r="K73" s="10"/>
      <c r="L73" s="13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36"/>
      <c r="C74" s="10"/>
      <c r="D74" s="137" t="s">
        <v>114</v>
      </c>
      <c r="E74" s="138"/>
      <c r="F74" s="138"/>
      <c r="G74" s="138"/>
      <c r="H74" s="138"/>
      <c r="I74" s="138"/>
      <c r="J74" s="139">
        <f>J269</f>
        <v>0</v>
      </c>
      <c r="K74" s="10"/>
      <c r="L74" s="13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36"/>
      <c r="C75" s="10"/>
      <c r="D75" s="137" t="s">
        <v>115</v>
      </c>
      <c r="E75" s="138"/>
      <c r="F75" s="138"/>
      <c r="G75" s="138"/>
      <c r="H75" s="138"/>
      <c r="I75" s="138"/>
      <c r="J75" s="139">
        <f>J306</f>
        <v>0</v>
      </c>
      <c r="K75" s="10"/>
      <c r="L75" s="13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36"/>
      <c r="C76" s="10"/>
      <c r="D76" s="137" t="s">
        <v>116</v>
      </c>
      <c r="E76" s="138"/>
      <c r="F76" s="138"/>
      <c r="G76" s="138"/>
      <c r="H76" s="138"/>
      <c r="I76" s="138"/>
      <c r="J76" s="139">
        <f>J311</f>
        <v>0</v>
      </c>
      <c r="K76" s="10"/>
      <c r="L76" s="13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9" customFormat="1" ht="24.96" customHeight="1">
      <c r="A77" s="9"/>
      <c r="B77" s="132"/>
      <c r="C77" s="9"/>
      <c r="D77" s="133" t="s">
        <v>117</v>
      </c>
      <c r="E77" s="134"/>
      <c r="F77" s="134"/>
      <c r="G77" s="134"/>
      <c r="H77" s="134"/>
      <c r="I77" s="134"/>
      <c r="J77" s="135">
        <f>J319</f>
        <v>0</v>
      </c>
      <c r="K77" s="9"/>
      <c r="L77" s="13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hidden="1" s="9" customFormat="1" ht="24.96" customHeight="1">
      <c r="A78" s="9"/>
      <c r="B78" s="132"/>
      <c r="C78" s="9"/>
      <c r="D78" s="133" t="s">
        <v>118</v>
      </c>
      <c r="E78" s="134"/>
      <c r="F78" s="134"/>
      <c r="G78" s="134"/>
      <c r="H78" s="134"/>
      <c r="I78" s="134"/>
      <c r="J78" s="135">
        <f>J321</f>
        <v>0</v>
      </c>
      <c r="K78" s="9"/>
      <c r="L78" s="13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hidden="1" s="10" customFormat="1" ht="19.92" customHeight="1">
      <c r="A79" s="10"/>
      <c r="B79" s="136"/>
      <c r="C79" s="10"/>
      <c r="D79" s="137" t="s">
        <v>119</v>
      </c>
      <c r="E79" s="138"/>
      <c r="F79" s="138"/>
      <c r="G79" s="138"/>
      <c r="H79" s="138"/>
      <c r="I79" s="138"/>
      <c r="J79" s="139">
        <f>J322</f>
        <v>0</v>
      </c>
      <c r="K79" s="10"/>
      <c r="L79" s="13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hidden="1" s="2" customFormat="1" ht="6.96" customHeight="1">
      <c r="A81" s="37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/>
    <row r="83" hidden="1"/>
    <row r="84" hidden="1"/>
    <row r="85" s="2" customFormat="1" ht="6.96" customHeight="1">
      <c r="A85" s="37"/>
      <c r="B85" s="56"/>
      <c r="C85" s="57"/>
      <c r="D85" s="57"/>
      <c r="E85" s="57"/>
      <c r="F85" s="57"/>
      <c r="G85" s="57"/>
      <c r="H85" s="57"/>
      <c r="I85" s="57"/>
      <c r="J85" s="57"/>
      <c r="K85" s="57"/>
      <c r="L85" s="115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4.96" customHeight="1">
      <c r="A86" s="37"/>
      <c r="B86" s="38"/>
      <c r="C86" s="22" t="s">
        <v>120</v>
      </c>
      <c r="D86" s="37"/>
      <c r="E86" s="37"/>
      <c r="F86" s="37"/>
      <c r="G86" s="37"/>
      <c r="H86" s="37"/>
      <c r="I86" s="37"/>
      <c r="J86" s="37"/>
      <c r="K86" s="37"/>
      <c r="L86" s="115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7"/>
      <c r="D87" s="37"/>
      <c r="E87" s="37"/>
      <c r="F87" s="37"/>
      <c r="G87" s="37"/>
      <c r="H87" s="37"/>
      <c r="I87" s="37"/>
      <c r="J87" s="37"/>
      <c r="K87" s="37"/>
      <c r="L87" s="115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17</v>
      </c>
      <c r="D88" s="37"/>
      <c r="E88" s="37"/>
      <c r="F88" s="37"/>
      <c r="G88" s="37"/>
      <c r="H88" s="37"/>
      <c r="I88" s="37"/>
      <c r="J88" s="37"/>
      <c r="K88" s="37"/>
      <c r="L88" s="115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114" t="str">
        <f>E7</f>
        <v>Oprava toalet ve speciální základní škole Králíky</v>
      </c>
      <c r="F89" s="31"/>
      <c r="G89" s="31"/>
      <c r="H89" s="31"/>
      <c r="I89" s="37"/>
      <c r="J89" s="37"/>
      <c r="K89" s="37"/>
      <c r="L89" s="115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94</v>
      </c>
      <c r="D90" s="37"/>
      <c r="E90" s="37"/>
      <c r="F90" s="37"/>
      <c r="G90" s="37"/>
      <c r="H90" s="37"/>
      <c r="I90" s="37"/>
      <c r="J90" s="37"/>
      <c r="K90" s="37"/>
      <c r="L90" s="115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1" t="str">
        <f>E9</f>
        <v>A - Stavební část</v>
      </c>
      <c r="F91" s="37"/>
      <c r="G91" s="37"/>
      <c r="H91" s="37"/>
      <c r="I91" s="37"/>
      <c r="J91" s="37"/>
      <c r="K91" s="37"/>
      <c r="L91" s="115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115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21</v>
      </c>
      <c r="D93" s="37"/>
      <c r="E93" s="37"/>
      <c r="F93" s="26" t="str">
        <f>F12</f>
        <v>Králíky</v>
      </c>
      <c r="G93" s="37"/>
      <c r="H93" s="37"/>
      <c r="I93" s="31" t="s">
        <v>23</v>
      </c>
      <c r="J93" s="63" t="str">
        <f>IF(J12="","",J12)</f>
        <v>27. 8. 2021</v>
      </c>
      <c r="K93" s="37"/>
      <c r="L93" s="115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115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5.15" customHeight="1">
      <c r="A95" s="37"/>
      <c r="B95" s="38"/>
      <c r="C95" s="31" t="s">
        <v>25</v>
      </c>
      <c r="D95" s="37"/>
      <c r="E95" s="37"/>
      <c r="F95" s="26" t="str">
        <f>E15</f>
        <v>Speciální základní škola Králíky</v>
      </c>
      <c r="G95" s="37"/>
      <c r="H95" s="37"/>
      <c r="I95" s="31" t="s">
        <v>32</v>
      </c>
      <c r="J95" s="35" t="str">
        <f>E21</f>
        <v>Ing. Pavel Švestka</v>
      </c>
      <c r="K95" s="37"/>
      <c r="L95" s="115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IF(E18="","",E18)</f>
        <v>Vyplň údaj</v>
      </c>
      <c r="G96" s="37"/>
      <c r="H96" s="37"/>
      <c r="I96" s="31" t="s">
        <v>36</v>
      </c>
      <c r="J96" s="35" t="str">
        <f>E24</f>
        <v xml:space="preserve"> </v>
      </c>
      <c r="K96" s="37"/>
      <c r="L96" s="115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115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11" customFormat="1" ht="29.28" customHeight="1">
      <c r="A98" s="140"/>
      <c r="B98" s="141"/>
      <c r="C98" s="142" t="s">
        <v>121</v>
      </c>
      <c r="D98" s="143" t="s">
        <v>59</v>
      </c>
      <c r="E98" s="143" t="s">
        <v>55</v>
      </c>
      <c r="F98" s="143" t="s">
        <v>56</v>
      </c>
      <c r="G98" s="143" t="s">
        <v>122</v>
      </c>
      <c r="H98" s="143" t="s">
        <v>123</v>
      </c>
      <c r="I98" s="143" t="s">
        <v>124</v>
      </c>
      <c r="J98" s="144" t="s">
        <v>98</v>
      </c>
      <c r="K98" s="145" t="s">
        <v>125</v>
      </c>
      <c r="L98" s="146"/>
      <c r="M98" s="79" t="s">
        <v>3</v>
      </c>
      <c r="N98" s="80" t="s">
        <v>44</v>
      </c>
      <c r="O98" s="80" t="s">
        <v>126</v>
      </c>
      <c r="P98" s="80" t="s">
        <v>127</v>
      </c>
      <c r="Q98" s="80" t="s">
        <v>128</v>
      </c>
      <c r="R98" s="80" t="s">
        <v>129</v>
      </c>
      <c r="S98" s="80" t="s">
        <v>130</v>
      </c>
      <c r="T98" s="81" t="s">
        <v>131</v>
      </c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</row>
    <row r="99" s="2" customFormat="1" ht="22.8" customHeight="1">
      <c r="A99" s="37"/>
      <c r="B99" s="38"/>
      <c r="C99" s="86" t="s">
        <v>132</v>
      </c>
      <c r="D99" s="37"/>
      <c r="E99" s="37"/>
      <c r="F99" s="37"/>
      <c r="G99" s="37"/>
      <c r="H99" s="37"/>
      <c r="I99" s="37"/>
      <c r="J99" s="147">
        <f>BK99</f>
        <v>0</v>
      </c>
      <c r="K99" s="37"/>
      <c r="L99" s="38"/>
      <c r="M99" s="82"/>
      <c r="N99" s="67"/>
      <c r="O99" s="83"/>
      <c r="P99" s="148">
        <f>P100+P198+P319+P321</f>
        <v>0</v>
      </c>
      <c r="Q99" s="83"/>
      <c r="R99" s="148">
        <f>R100+R198+R319+R321</f>
        <v>88.204833234800006</v>
      </c>
      <c r="S99" s="83"/>
      <c r="T99" s="149">
        <f>T100+T198+T319+T321</f>
        <v>80.724334999999996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73</v>
      </c>
      <c r="AU99" s="18" t="s">
        <v>99</v>
      </c>
      <c r="BK99" s="150">
        <f>BK100+BK198+BK319+BK321</f>
        <v>0</v>
      </c>
    </row>
    <row r="100" s="12" customFormat="1" ht="25.92" customHeight="1">
      <c r="A100" s="12"/>
      <c r="B100" s="151"/>
      <c r="C100" s="12"/>
      <c r="D100" s="152" t="s">
        <v>73</v>
      </c>
      <c r="E100" s="153" t="s">
        <v>133</v>
      </c>
      <c r="F100" s="153" t="s">
        <v>134</v>
      </c>
      <c r="G100" s="12"/>
      <c r="H100" s="12"/>
      <c r="I100" s="154"/>
      <c r="J100" s="155">
        <f>BK100</f>
        <v>0</v>
      </c>
      <c r="K100" s="12"/>
      <c r="L100" s="151"/>
      <c r="M100" s="156"/>
      <c r="N100" s="157"/>
      <c r="O100" s="157"/>
      <c r="P100" s="158">
        <f>P101+P107+P115+P130+P167+P188+P196</f>
        <v>0</v>
      </c>
      <c r="Q100" s="157"/>
      <c r="R100" s="158">
        <f>R101+R107+R115+R130+R167+R188+R196</f>
        <v>78.721646570000004</v>
      </c>
      <c r="S100" s="157"/>
      <c r="T100" s="159">
        <f>T101+T107+T115+T130+T167+T188+T196</f>
        <v>79.725335000000001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52" t="s">
        <v>82</v>
      </c>
      <c r="AT100" s="160" t="s">
        <v>73</v>
      </c>
      <c r="AU100" s="160" t="s">
        <v>74</v>
      </c>
      <c r="AY100" s="152" t="s">
        <v>135</v>
      </c>
      <c r="BK100" s="161">
        <f>BK101+BK107+BK115+BK130+BK167+BK188+BK196</f>
        <v>0</v>
      </c>
    </row>
    <row r="101" s="12" customFormat="1" ht="22.8" customHeight="1">
      <c r="A101" s="12"/>
      <c r="B101" s="151"/>
      <c r="C101" s="12"/>
      <c r="D101" s="152" t="s">
        <v>73</v>
      </c>
      <c r="E101" s="162" t="s">
        <v>82</v>
      </c>
      <c r="F101" s="162" t="s">
        <v>136</v>
      </c>
      <c r="G101" s="12"/>
      <c r="H101" s="12"/>
      <c r="I101" s="154"/>
      <c r="J101" s="163">
        <f>BK101</f>
        <v>0</v>
      </c>
      <c r="K101" s="12"/>
      <c r="L101" s="151"/>
      <c r="M101" s="156"/>
      <c r="N101" s="157"/>
      <c r="O101" s="157"/>
      <c r="P101" s="158">
        <f>SUM(P102:P106)</f>
        <v>0</v>
      </c>
      <c r="Q101" s="157"/>
      <c r="R101" s="158">
        <f>SUM(R102:R106)</f>
        <v>0</v>
      </c>
      <c r="S101" s="157"/>
      <c r="T101" s="159">
        <f>SUM(T102:T106)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2" t="s">
        <v>82</v>
      </c>
      <c r="AT101" s="160" t="s">
        <v>73</v>
      </c>
      <c r="AU101" s="160" t="s">
        <v>82</v>
      </c>
      <c r="AY101" s="152" t="s">
        <v>135</v>
      </c>
      <c r="BK101" s="161">
        <f>SUM(BK102:BK106)</f>
        <v>0</v>
      </c>
    </row>
    <row r="102" s="2" customFormat="1" ht="24.15" customHeight="1">
      <c r="A102" s="37"/>
      <c r="B102" s="164"/>
      <c r="C102" s="165" t="s">
        <v>82</v>
      </c>
      <c r="D102" s="165" t="s">
        <v>137</v>
      </c>
      <c r="E102" s="166" t="s">
        <v>138</v>
      </c>
      <c r="F102" s="167" t="s">
        <v>139</v>
      </c>
      <c r="G102" s="168" t="s">
        <v>140</v>
      </c>
      <c r="H102" s="169">
        <v>27.649999999999999</v>
      </c>
      <c r="I102" s="170"/>
      <c r="J102" s="171">
        <f>ROUND(I102*H102,2)</f>
        <v>0</v>
      </c>
      <c r="K102" s="172"/>
      <c r="L102" s="38"/>
      <c r="M102" s="173" t="s">
        <v>3</v>
      </c>
      <c r="N102" s="174" t="s">
        <v>45</v>
      </c>
      <c r="O102" s="71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7" t="s">
        <v>141</v>
      </c>
      <c r="AT102" s="177" t="s">
        <v>137</v>
      </c>
      <c r="AU102" s="177" t="s">
        <v>84</v>
      </c>
      <c r="AY102" s="18" t="s">
        <v>135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8" t="s">
        <v>82</v>
      </c>
      <c r="BK102" s="178">
        <f>ROUND(I102*H102,2)</f>
        <v>0</v>
      </c>
      <c r="BL102" s="18" t="s">
        <v>141</v>
      </c>
      <c r="BM102" s="177" t="s">
        <v>142</v>
      </c>
    </row>
    <row r="103" s="13" customFormat="1">
      <c r="A103" s="13"/>
      <c r="B103" s="179"/>
      <c r="C103" s="13"/>
      <c r="D103" s="180" t="s">
        <v>143</v>
      </c>
      <c r="E103" s="181" t="s">
        <v>3</v>
      </c>
      <c r="F103" s="182" t="s">
        <v>144</v>
      </c>
      <c r="G103" s="13"/>
      <c r="H103" s="183">
        <v>27.649999999999999</v>
      </c>
      <c r="I103" s="184"/>
      <c r="J103" s="13"/>
      <c r="K103" s="13"/>
      <c r="L103" s="179"/>
      <c r="M103" s="185"/>
      <c r="N103" s="186"/>
      <c r="O103" s="186"/>
      <c r="P103" s="186"/>
      <c r="Q103" s="186"/>
      <c r="R103" s="186"/>
      <c r="S103" s="186"/>
      <c r="T103" s="18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1" t="s">
        <v>143</v>
      </c>
      <c r="AU103" s="181" t="s">
        <v>84</v>
      </c>
      <c r="AV103" s="13" t="s">
        <v>84</v>
      </c>
      <c r="AW103" s="13" t="s">
        <v>35</v>
      </c>
      <c r="AX103" s="13" t="s">
        <v>82</v>
      </c>
      <c r="AY103" s="181" t="s">
        <v>135</v>
      </c>
    </row>
    <row r="104" s="2" customFormat="1" ht="62.7" customHeight="1">
      <c r="A104" s="37"/>
      <c r="B104" s="164"/>
      <c r="C104" s="165" t="s">
        <v>84</v>
      </c>
      <c r="D104" s="165" t="s">
        <v>137</v>
      </c>
      <c r="E104" s="166" t="s">
        <v>145</v>
      </c>
      <c r="F104" s="167" t="s">
        <v>146</v>
      </c>
      <c r="G104" s="168" t="s">
        <v>140</v>
      </c>
      <c r="H104" s="169">
        <v>27.649999999999999</v>
      </c>
      <c r="I104" s="170"/>
      <c r="J104" s="171">
        <f>ROUND(I104*H104,2)</f>
        <v>0</v>
      </c>
      <c r="K104" s="172"/>
      <c r="L104" s="38"/>
      <c r="M104" s="173" t="s">
        <v>3</v>
      </c>
      <c r="N104" s="174" t="s">
        <v>45</v>
      </c>
      <c r="O104" s="71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77" t="s">
        <v>141</v>
      </c>
      <c r="AT104" s="177" t="s">
        <v>137</v>
      </c>
      <c r="AU104" s="177" t="s">
        <v>84</v>
      </c>
      <c r="AY104" s="18" t="s">
        <v>135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8" t="s">
        <v>82</v>
      </c>
      <c r="BK104" s="178">
        <f>ROUND(I104*H104,2)</f>
        <v>0</v>
      </c>
      <c r="BL104" s="18" t="s">
        <v>141</v>
      </c>
      <c r="BM104" s="177" t="s">
        <v>147</v>
      </c>
    </row>
    <row r="105" s="2" customFormat="1" ht="62.7" customHeight="1">
      <c r="A105" s="37"/>
      <c r="B105" s="164"/>
      <c r="C105" s="165" t="s">
        <v>148</v>
      </c>
      <c r="D105" s="165" t="s">
        <v>137</v>
      </c>
      <c r="E105" s="166" t="s">
        <v>149</v>
      </c>
      <c r="F105" s="167" t="s">
        <v>150</v>
      </c>
      <c r="G105" s="168" t="s">
        <v>140</v>
      </c>
      <c r="H105" s="169">
        <v>27.649999999999999</v>
      </c>
      <c r="I105" s="170"/>
      <c r="J105" s="171">
        <f>ROUND(I105*H105,2)</f>
        <v>0</v>
      </c>
      <c r="K105" s="172"/>
      <c r="L105" s="38"/>
      <c r="M105" s="173" t="s">
        <v>3</v>
      </c>
      <c r="N105" s="174" t="s">
        <v>45</v>
      </c>
      <c r="O105" s="71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77" t="s">
        <v>141</v>
      </c>
      <c r="AT105" s="177" t="s">
        <v>137</v>
      </c>
      <c r="AU105" s="177" t="s">
        <v>84</v>
      </c>
      <c r="AY105" s="18" t="s">
        <v>135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8" t="s">
        <v>82</v>
      </c>
      <c r="BK105" s="178">
        <f>ROUND(I105*H105,2)</f>
        <v>0</v>
      </c>
      <c r="BL105" s="18" t="s">
        <v>141</v>
      </c>
      <c r="BM105" s="177" t="s">
        <v>151</v>
      </c>
    </row>
    <row r="106" s="2" customFormat="1" ht="62.7" customHeight="1">
      <c r="A106" s="37"/>
      <c r="B106" s="164"/>
      <c r="C106" s="165" t="s">
        <v>141</v>
      </c>
      <c r="D106" s="165" t="s">
        <v>137</v>
      </c>
      <c r="E106" s="166" t="s">
        <v>152</v>
      </c>
      <c r="F106" s="167" t="s">
        <v>153</v>
      </c>
      <c r="G106" s="168" t="s">
        <v>140</v>
      </c>
      <c r="H106" s="169">
        <v>27.649999999999999</v>
      </c>
      <c r="I106" s="170"/>
      <c r="J106" s="171">
        <f>ROUND(I106*H106,2)</f>
        <v>0</v>
      </c>
      <c r="K106" s="172"/>
      <c r="L106" s="38"/>
      <c r="M106" s="173" t="s">
        <v>3</v>
      </c>
      <c r="N106" s="174" t="s">
        <v>45</v>
      </c>
      <c r="O106" s="71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7" t="s">
        <v>141</v>
      </c>
      <c r="AT106" s="177" t="s">
        <v>137</v>
      </c>
      <c r="AU106" s="177" t="s">
        <v>84</v>
      </c>
      <c r="AY106" s="18" t="s">
        <v>135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8" t="s">
        <v>82</v>
      </c>
      <c r="BK106" s="178">
        <f>ROUND(I106*H106,2)</f>
        <v>0</v>
      </c>
      <c r="BL106" s="18" t="s">
        <v>141</v>
      </c>
      <c r="BM106" s="177" t="s">
        <v>154</v>
      </c>
    </row>
    <row r="107" s="12" customFormat="1" ht="22.8" customHeight="1">
      <c r="A107" s="12"/>
      <c r="B107" s="151"/>
      <c r="C107" s="12"/>
      <c r="D107" s="152" t="s">
        <v>73</v>
      </c>
      <c r="E107" s="162" t="s">
        <v>84</v>
      </c>
      <c r="F107" s="162" t="s">
        <v>155</v>
      </c>
      <c r="G107" s="12"/>
      <c r="H107" s="12"/>
      <c r="I107" s="154"/>
      <c r="J107" s="163">
        <f>BK107</f>
        <v>0</v>
      </c>
      <c r="K107" s="12"/>
      <c r="L107" s="151"/>
      <c r="M107" s="156"/>
      <c r="N107" s="157"/>
      <c r="O107" s="157"/>
      <c r="P107" s="158">
        <f>SUM(P108:P114)</f>
        <v>0</v>
      </c>
      <c r="Q107" s="157"/>
      <c r="R107" s="158">
        <f>SUM(R108:R114)</f>
        <v>54.973564259999996</v>
      </c>
      <c r="S107" s="157"/>
      <c r="T107" s="159">
        <f>SUM(T108:T114)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52" t="s">
        <v>82</v>
      </c>
      <c r="AT107" s="160" t="s">
        <v>73</v>
      </c>
      <c r="AU107" s="160" t="s">
        <v>82</v>
      </c>
      <c r="AY107" s="152" t="s">
        <v>135</v>
      </c>
      <c r="BK107" s="161">
        <f>SUM(BK108:BK114)</f>
        <v>0</v>
      </c>
    </row>
    <row r="108" s="2" customFormat="1" ht="37.8" customHeight="1">
      <c r="A108" s="37"/>
      <c r="B108" s="164"/>
      <c r="C108" s="165" t="s">
        <v>156</v>
      </c>
      <c r="D108" s="165" t="s">
        <v>137</v>
      </c>
      <c r="E108" s="166" t="s">
        <v>157</v>
      </c>
      <c r="F108" s="167" t="s">
        <v>158</v>
      </c>
      <c r="G108" s="168" t="s">
        <v>140</v>
      </c>
      <c r="H108" s="169">
        <v>11.85</v>
      </c>
      <c r="I108" s="170"/>
      <c r="J108" s="171">
        <f>ROUND(I108*H108,2)</f>
        <v>0</v>
      </c>
      <c r="K108" s="172"/>
      <c r="L108" s="38"/>
      <c r="M108" s="173" t="s">
        <v>3</v>
      </c>
      <c r="N108" s="174" t="s">
        <v>45</v>
      </c>
      <c r="O108" s="71"/>
      <c r="P108" s="175">
        <f>O108*H108</f>
        <v>0</v>
      </c>
      <c r="Q108" s="175">
        <v>2.1600000000000001</v>
      </c>
      <c r="R108" s="175">
        <f>Q108*H108</f>
        <v>25.596</v>
      </c>
      <c r="S108" s="175">
        <v>0</v>
      </c>
      <c r="T108" s="17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77" t="s">
        <v>141</v>
      </c>
      <c r="AT108" s="177" t="s">
        <v>137</v>
      </c>
      <c r="AU108" s="177" t="s">
        <v>84</v>
      </c>
      <c r="AY108" s="18" t="s">
        <v>135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8" t="s">
        <v>82</v>
      </c>
      <c r="BK108" s="178">
        <f>ROUND(I108*H108,2)</f>
        <v>0</v>
      </c>
      <c r="BL108" s="18" t="s">
        <v>141</v>
      </c>
      <c r="BM108" s="177" t="s">
        <v>159</v>
      </c>
    </row>
    <row r="109" s="13" customFormat="1">
      <c r="A109" s="13"/>
      <c r="B109" s="179"/>
      <c r="C109" s="13"/>
      <c r="D109" s="180" t="s">
        <v>143</v>
      </c>
      <c r="E109" s="181" t="s">
        <v>3</v>
      </c>
      <c r="F109" s="182" t="s">
        <v>160</v>
      </c>
      <c r="G109" s="13"/>
      <c r="H109" s="183">
        <v>11.85</v>
      </c>
      <c r="I109" s="184"/>
      <c r="J109" s="13"/>
      <c r="K109" s="13"/>
      <c r="L109" s="179"/>
      <c r="M109" s="185"/>
      <c r="N109" s="186"/>
      <c r="O109" s="186"/>
      <c r="P109" s="186"/>
      <c r="Q109" s="186"/>
      <c r="R109" s="186"/>
      <c r="S109" s="186"/>
      <c r="T109" s="18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1" t="s">
        <v>143</v>
      </c>
      <c r="AU109" s="181" t="s">
        <v>84</v>
      </c>
      <c r="AV109" s="13" t="s">
        <v>84</v>
      </c>
      <c r="AW109" s="13" t="s">
        <v>35</v>
      </c>
      <c r="AX109" s="13" t="s">
        <v>82</v>
      </c>
      <c r="AY109" s="181" t="s">
        <v>135</v>
      </c>
    </row>
    <row r="110" s="2" customFormat="1" ht="24.15" customHeight="1">
      <c r="A110" s="37"/>
      <c r="B110" s="164"/>
      <c r="C110" s="165" t="s">
        <v>161</v>
      </c>
      <c r="D110" s="165" t="s">
        <v>137</v>
      </c>
      <c r="E110" s="166" t="s">
        <v>162</v>
      </c>
      <c r="F110" s="167" t="s">
        <v>163</v>
      </c>
      <c r="G110" s="168" t="s">
        <v>140</v>
      </c>
      <c r="H110" s="169">
        <v>11.85</v>
      </c>
      <c r="I110" s="170"/>
      <c r="J110" s="171">
        <f>ROUND(I110*H110,2)</f>
        <v>0</v>
      </c>
      <c r="K110" s="172"/>
      <c r="L110" s="38"/>
      <c r="M110" s="173" t="s">
        <v>3</v>
      </c>
      <c r="N110" s="174" t="s">
        <v>45</v>
      </c>
      <c r="O110" s="71"/>
      <c r="P110" s="175">
        <f>O110*H110</f>
        <v>0</v>
      </c>
      <c r="Q110" s="175">
        <v>2.45329</v>
      </c>
      <c r="R110" s="175">
        <f>Q110*H110</f>
        <v>29.071486499999999</v>
      </c>
      <c r="S110" s="175">
        <v>0</v>
      </c>
      <c r="T110" s="17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77" t="s">
        <v>141</v>
      </c>
      <c r="AT110" s="177" t="s">
        <v>137</v>
      </c>
      <c r="AU110" s="177" t="s">
        <v>84</v>
      </c>
      <c r="AY110" s="18" t="s">
        <v>135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8" t="s">
        <v>82</v>
      </c>
      <c r="BK110" s="178">
        <f>ROUND(I110*H110,2)</f>
        <v>0</v>
      </c>
      <c r="BL110" s="18" t="s">
        <v>141</v>
      </c>
      <c r="BM110" s="177" t="s">
        <v>164</v>
      </c>
    </row>
    <row r="111" s="13" customFormat="1">
      <c r="A111" s="13"/>
      <c r="B111" s="179"/>
      <c r="C111" s="13"/>
      <c r="D111" s="180" t="s">
        <v>143</v>
      </c>
      <c r="E111" s="181" t="s">
        <v>3</v>
      </c>
      <c r="F111" s="182" t="s">
        <v>160</v>
      </c>
      <c r="G111" s="13"/>
      <c r="H111" s="183">
        <v>11.85</v>
      </c>
      <c r="I111" s="184"/>
      <c r="J111" s="13"/>
      <c r="K111" s="13"/>
      <c r="L111" s="179"/>
      <c r="M111" s="185"/>
      <c r="N111" s="186"/>
      <c r="O111" s="186"/>
      <c r="P111" s="186"/>
      <c r="Q111" s="186"/>
      <c r="R111" s="186"/>
      <c r="S111" s="186"/>
      <c r="T111" s="18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1" t="s">
        <v>143</v>
      </c>
      <c r="AU111" s="181" t="s">
        <v>84</v>
      </c>
      <c r="AV111" s="13" t="s">
        <v>84</v>
      </c>
      <c r="AW111" s="13" t="s">
        <v>35</v>
      </c>
      <c r="AX111" s="13" t="s">
        <v>82</v>
      </c>
      <c r="AY111" s="181" t="s">
        <v>135</v>
      </c>
    </row>
    <row r="112" s="2" customFormat="1" ht="24.15" customHeight="1">
      <c r="A112" s="37"/>
      <c r="B112" s="164"/>
      <c r="C112" s="165" t="s">
        <v>165</v>
      </c>
      <c r="D112" s="165" t="s">
        <v>137</v>
      </c>
      <c r="E112" s="166" t="s">
        <v>166</v>
      </c>
      <c r="F112" s="167" t="s">
        <v>167</v>
      </c>
      <c r="G112" s="168" t="s">
        <v>168</v>
      </c>
      <c r="H112" s="169">
        <v>0.28799999999999998</v>
      </c>
      <c r="I112" s="170"/>
      <c r="J112" s="171">
        <f>ROUND(I112*H112,2)</f>
        <v>0</v>
      </c>
      <c r="K112" s="172"/>
      <c r="L112" s="38"/>
      <c r="M112" s="173" t="s">
        <v>3</v>
      </c>
      <c r="N112" s="174" t="s">
        <v>45</v>
      </c>
      <c r="O112" s="71"/>
      <c r="P112" s="175">
        <f>O112*H112</f>
        <v>0</v>
      </c>
      <c r="Q112" s="175">
        <v>1.06277</v>
      </c>
      <c r="R112" s="175">
        <f>Q112*H112</f>
        <v>0.30607775999999998</v>
      </c>
      <c r="S112" s="175">
        <v>0</v>
      </c>
      <c r="T112" s="17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7" t="s">
        <v>141</v>
      </c>
      <c r="AT112" s="177" t="s">
        <v>137</v>
      </c>
      <c r="AU112" s="177" t="s">
        <v>84</v>
      </c>
      <c r="AY112" s="18" t="s">
        <v>135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18" t="s">
        <v>82</v>
      </c>
      <c r="BK112" s="178">
        <f>ROUND(I112*H112,2)</f>
        <v>0</v>
      </c>
      <c r="BL112" s="18" t="s">
        <v>141</v>
      </c>
      <c r="BM112" s="177" t="s">
        <v>169</v>
      </c>
    </row>
    <row r="113" s="14" customFormat="1">
      <c r="A113" s="14"/>
      <c r="B113" s="188"/>
      <c r="C113" s="14"/>
      <c r="D113" s="180" t="s">
        <v>143</v>
      </c>
      <c r="E113" s="189" t="s">
        <v>3</v>
      </c>
      <c r="F113" s="190" t="s">
        <v>170</v>
      </c>
      <c r="G113" s="14"/>
      <c r="H113" s="189" t="s">
        <v>3</v>
      </c>
      <c r="I113" s="191"/>
      <c r="J113" s="14"/>
      <c r="K113" s="14"/>
      <c r="L113" s="188"/>
      <c r="M113" s="192"/>
      <c r="N113" s="193"/>
      <c r="O113" s="193"/>
      <c r="P113" s="193"/>
      <c r="Q113" s="193"/>
      <c r="R113" s="193"/>
      <c r="S113" s="193"/>
      <c r="T113" s="19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89" t="s">
        <v>143</v>
      </c>
      <c r="AU113" s="189" t="s">
        <v>84</v>
      </c>
      <c r="AV113" s="14" t="s">
        <v>82</v>
      </c>
      <c r="AW113" s="14" t="s">
        <v>35</v>
      </c>
      <c r="AX113" s="14" t="s">
        <v>74</v>
      </c>
      <c r="AY113" s="189" t="s">
        <v>135</v>
      </c>
    </row>
    <row r="114" s="13" customFormat="1">
      <c r="A114" s="13"/>
      <c r="B114" s="179"/>
      <c r="C114" s="13"/>
      <c r="D114" s="180" t="s">
        <v>143</v>
      </c>
      <c r="E114" s="181" t="s">
        <v>3</v>
      </c>
      <c r="F114" s="182" t="s">
        <v>171</v>
      </c>
      <c r="G114" s="13"/>
      <c r="H114" s="183">
        <v>0.28799999999999998</v>
      </c>
      <c r="I114" s="184"/>
      <c r="J114" s="13"/>
      <c r="K114" s="13"/>
      <c r="L114" s="179"/>
      <c r="M114" s="185"/>
      <c r="N114" s="186"/>
      <c r="O114" s="186"/>
      <c r="P114" s="186"/>
      <c r="Q114" s="186"/>
      <c r="R114" s="186"/>
      <c r="S114" s="186"/>
      <c r="T114" s="18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1" t="s">
        <v>143</v>
      </c>
      <c r="AU114" s="181" t="s">
        <v>84</v>
      </c>
      <c r="AV114" s="13" t="s">
        <v>84</v>
      </c>
      <c r="AW114" s="13" t="s">
        <v>35</v>
      </c>
      <c r="AX114" s="13" t="s">
        <v>82</v>
      </c>
      <c r="AY114" s="181" t="s">
        <v>135</v>
      </c>
    </row>
    <row r="115" s="12" customFormat="1" ht="22.8" customHeight="1">
      <c r="A115" s="12"/>
      <c r="B115" s="151"/>
      <c r="C115" s="12"/>
      <c r="D115" s="152" t="s">
        <v>73</v>
      </c>
      <c r="E115" s="162" t="s">
        <v>148</v>
      </c>
      <c r="F115" s="162" t="s">
        <v>172</v>
      </c>
      <c r="G115" s="12"/>
      <c r="H115" s="12"/>
      <c r="I115" s="154"/>
      <c r="J115" s="163">
        <f>BK115</f>
        <v>0</v>
      </c>
      <c r="K115" s="12"/>
      <c r="L115" s="151"/>
      <c r="M115" s="156"/>
      <c r="N115" s="157"/>
      <c r="O115" s="157"/>
      <c r="P115" s="158">
        <f>SUM(P116:P129)</f>
        <v>0</v>
      </c>
      <c r="Q115" s="157"/>
      <c r="R115" s="158">
        <f>SUM(R116:R129)</f>
        <v>7.2261456199999987</v>
      </c>
      <c r="S115" s="157"/>
      <c r="T115" s="159">
        <f>SUM(T116:T129)</f>
        <v>7.0000000000000007E-05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52" t="s">
        <v>82</v>
      </c>
      <c r="AT115" s="160" t="s">
        <v>73</v>
      </c>
      <c r="AU115" s="160" t="s">
        <v>82</v>
      </c>
      <c r="AY115" s="152" t="s">
        <v>135</v>
      </c>
      <c r="BK115" s="161">
        <f>SUM(BK116:BK129)</f>
        <v>0</v>
      </c>
    </row>
    <row r="116" s="2" customFormat="1" ht="37.8" customHeight="1">
      <c r="A116" s="37"/>
      <c r="B116" s="164"/>
      <c r="C116" s="165" t="s">
        <v>173</v>
      </c>
      <c r="D116" s="165" t="s">
        <v>137</v>
      </c>
      <c r="E116" s="166" t="s">
        <v>174</v>
      </c>
      <c r="F116" s="167" t="s">
        <v>175</v>
      </c>
      <c r="G116" s="168" t="s">
        <v>176</v>
      </c>
      <c r="H116" s="169">
        <v>1.5</v>
      </c>
      <c r="I116" s="170"/>
      <c r="J116" s="171">
        <f>ROUND(I116*H116,2)</f>
        <v>0</v>
      </c>
      <c r="K116" s="172"/>
      <c r="L116" s="38"/>
      <c r="M116" s="173" t="s">
        <v>3</v>
      </c>
      <c r="N116" s="174" t="s">
        <v>45</v>
      </c>
      <c r="O116" s="71"/>
      <c r="P116" s="175">
        <f>O116*H116</f>
        <v>0</v>
      </c>
      <c r="Q116" s="175">
        <v>0.17351</v>
      </c>
      <c r="R116" s="175">
        <f>Q116*H116</f>
        <v>0.26026499999999997</v>
      </c>
      <c r="S116" s="175">
        <v>0</v>
      </c>
      <c r="T116" s="17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77" t="s">
        <v>141</v>
      </c>
      <c r="AT116" s="177" t="s">
        <v>137</v>
      </c>
      <c r="AU116" s="177" t="s">
        <v>84</v>
      </c>
      <c r="AY116" s="18" t="s">
        <v>135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18" t="s">
        <v>82</v>
      </c>
      <c r="BK116" s="178">
        <f>ROUND(I116*H116,2)</f>
        <v>0</v>
      </c>
      <c r="BL116" s="18" t="s">
        <v>141</v>
      </c>
      <c r="BM116" s="177" t="s">
        <v>177</v>
      </c>
    </row>
    <row r="117" s="13" customFormat="1">
      <c r="A117" s="13"/>
      <c r="B117" s="179"/>
      <c r="C117" s="13"/>
      <c r="D117" s="180" t="s">
        <v>143</v>
      </c>
      <c r="E117" s="181" t="s">
        <v>3</v>
      </c>
      <c r="F117" s="182" t="s">
        <v>178</v>
      </c>
      <c r="G117" s="13"/>
      <c r="H117" s="183">
        <v>1.5</v>
      </c>
      <c r="I117" s="184"/>
      <c r="J117" s="13"/>
      <c r="K117" s="13"/>
      <c r="L117" s="179"/>
      <c r="M117" s="185"/>
      <c r="N117" s="186"/>
      <c r="O117" s="186"/>
      <c r="P117" s="186"/>
      <c r="Q117" s="186"/>
      <c r="R117" s="186"/>
      <c r="S117" s="186"/>
      <c r="T117" s="18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1" t="s">
        <v>143</v>
      </c>
      <c r="AU117" s="181" t="s">
        <v>84</v>
      </c>
      <c r="AV117" s="13" t="s">
        <v>84</v>
      </c>
      <c r="AW117" s="13" t="s">
        <v>35</v>
      </c>
      <c r="AX117" s="13" t="s">
        <v>82</v>
      </c>
      <c r="AY117" s="181" t="s">
        <v>135</v>
      </c>
    </row>
    <row r="118" s="2" customFormat="1" ht="37.8" customHeight="1">
      <c r="A118" s="37"/>
      <c r="B118" s="164"/>
      <c r="C118" s="165" t="s">
        <v>179</v>
      </c>
      <c r="D118" s="165" t="s">
        <v>137</v>
      </c>
      <c r="E118" s="166" t="s">
        <v>180</v>
      </c>
      <c r="F118" s="167" t="s">
        <v>181</v>
      </c>
      <c r="G118" s="168" t="s">
        <v>182</v>
      </c>
      <c r="H118" s="169">
        <v>5</v>
      </c>
      <c r="I118" s="170"/>
      <c r="J118" s="171">
        <f>ROUND(I118*H118,2)</f>
        <v>0</v>
      </c>
      <c r="K118" s="172"/>
      <c r="L118" s="38"/>
      <c r="M118" s="173" t="s">
        <v>3</v>
      </c>
      <c r="N118" s="174" t="s">
        <v>45</v>
      </c>
      <c r="O118" s="71"/>
      <c r="P118" s="175">
        <f>O118*H118</f>
        <v>0</v>
      </c>
      <c r="Q118" s="175">
        <v>0.032349999999999997</v>
      </c>
      <c r="R118" s="175">
        <f>Q118*H118</f>
        <v>0.16174999999999998</v>
      </c>
      <c r="S118" s="175">
        <v>0</v>
      </c>
      <c r="T118" s="17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77" t="s">
        <v>141</v>
      </c>
      <c r="AT118" s="177" t="s">
        <v>137</v>
      </c>
      <c r="AU118" s="177" t="s">
        <v>84</v>
      </c>
      <c r="AY118" s="18" t="s">
        <v>135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8" t="s">
        <v>82</v>
      </c>
      <c r="BK118" s="178">
        <f>ROUND(I118*H118,2)</f>
        <v>0</v>
      </c>
      <c r="BL118" s="18" t="s">
        <v>141</v>
      </c>
      <c r="BM118" s="177" t="s">
        <v>183</v>
      </c>
    </row>
    <row r="119" s="2" customFormat="1" ht="37.8" customHeight="1">
      <c r="A119" s="37"/>
      <c r="B119" s="164"/>
      <c r="C119" s="165" t="s">
        <v>184</v>
      </c>
      <c r="D119" s="165" t="s">
        <v>137</v>
      </c>
      <c r="E119" s="166" t="s">
        <v>185</v>
      </c>
      <c r="F119" s="167" t="s">
        <v>186</v>
      </c>
      <c r="G119" s="168" t="s">
        <v>187</v>
      </c>
      <c r="H119" s="169">
        <v>7</v>
      </c>
      <c r="I119" s="170"/>
      <c r="J119" s="171">
        <f>ROUND(I119*H119,2)</f>
        <v>0</v>
      </c>
      <c r="K119" s="172"/>
      <c r="L119" s="38"/>
      <c r="M119" s="173" t="s">
        <v>3</v>
      </c>
      <c r="N119" s="174" t="s">
        <v>45</v>
      </c>
      <c r="O119" s="71"/>
      <c r="P119" s="175">
        <f>O119*H119</f>
        <v>0</v>
      </c>
      <c r="Q119" s="175">
        <v>0.0011900000000000001</v>
      </c>
      <c r="R119" s="175">
        <f>Q119*H119</f>
        <v>0.0083300000000000006</v>
      </c>
      <c r="S119" s="175">
        <v>1.0000000000000001E-05</v>
      </c>
      <c r="T119" s="176">
        <f>S119*H119</f>
        <v>7.0000000000000007E-05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77" t="s">
        <v>141</v>
      </c>
      <c r="AT119" s="177" t="s">
        <v>137</v>
      </c>
      <c r="AU119" s="177" t="s">
        <v>84</v>
      </c>
      <c r="AY119" s="18" t="s">
        <v>135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8" t="s">
        <v>82</v>
      </c>
      <c r="BK119" s="178">
        <f>ROUND(I119*H119,2)</f>
        <v>0</v>
      </c>
      <c r="BL119" s="18" t="s">
        <v>141</v>
      </c>
      <c r="BM119" s="177" t="s">
        <v>188</v>
      </c>
    </row>
    <row r="120" s="2" customFormat="1" ht="37.8" customHeight="1">
      <c r="A120" s="37"/>
      <c r="B120" s="164"/>
      <c r="C120" s="165" t="s">
        <v>189</v>
      </c>
      <c r="D120" s="165" t="s">
        <v>137</v>
      </c>
      <c r="E120" s="166" t="s">
        <v>190</v>
      </c>
      <c r="F120" s="167" t="s">
        <v>191</v>
      </c>
      <c r="G120" s="168" t="s">
        <v>176</v>
      </c>
      <c r="H120" s="169">
        <v>90.123999999999995</v>
      </c>
      <c r="I120" s="170"/>
      <c r="J120" s="171">
        <f>ROUND(I120*H120,2)</f>
        <v>0</v>
      </c>
      <c r="K120" s="172"/>
      <c r="L120" s="38"/>
      <c r="M120" s="173" t="s">
        <v>3</v>
      </c>
      <c r="N120" s="174" t="s">
        <v>45</v>
      </c>
      <c r="O120" s="71"/>
      <c r="P120" s="175">
        <f>O120*H120</f>
        <v>0</v>
      </c>
      <c r="Q120" s="175">
        <v>0.066879999999999995</v>
      </c>
      <c r="R120" s="175">
        <f>Q120*H120</f>
        <v>6.027493119999999</v>
      </c>
      <c r="S120" s="175">
        <v>0</v>
      </c>
      <c r="T120" s="17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77" t="s">
        <v>141</v>
      </c>
      <c r="AT120" s="177" t="s">
        <v>137</v>
      </c>
      <c r="AU120" s="177" t="s">
        <v>84</v>
      </c>
      <c r="AY120" s="18" t="s">
        <v>135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8" t="s">
        <v>82</v>
      </c>
      <c r="BK120" s="178">
        <f>ROUND(I120*H120,2)</f>
        <v>0</v>
      </c>
      <c r="BL120" s="18" t="s">
        <v>141</v>
      </c>
      <c r="BM120" s="177" t="s">
        <v>192</v>
      </c>
    </row>
    <row r="121" s="14" customFormat="1">
      <c r="A121" s="14"/>
      <c r="B121" s="188"/>
      <c r="C121" s="14"/>
      <c r="D121" s="180" t="s">
        <v>143</v>
      </c>
      <c r="E121" s="189" t="s">
        <v>3</v>
      </c>
      <c r="F121" s="190" t="s">
        <v>193</v>
      </c>
      <c r="G121" s="14"/>
      <c r="H121" s="189" t="s">
        <v>3</v>
      </c>
      <c r="I121" s="191"/>
      <c r="J121" s="14"/>
      <c r="K121" s="14"/>
      <c r="L121" s="188"/>
      <c r="M121" s="192"/>
      <c r="N121" s="193"/>
      <c r="O121" s="193"/>
      <c r="P121" s="193"/>
      <c r="Q121" s="193"/>
      <c r="R121" s="193"/>
      <c r="S121" s="193"/>
      <c r="T121" s="19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89" t="s">
        <v>143</v>
      </c>
      <c r="AU121" s="189" t="s">
        <v>84</v>
      </c>
      <c r="AV121" s="14" t="s">
        <v>82</v>
      </c>
      <c r="AW121" s="14" t="s">
        <v>35</v>
      </c>
      <c r="AX121" s="14" t="s">
        <v>74</v>
      </c>
      <c r="AY121" s="189" t="s">
        <v>135</v>
      </c>
    </row>
    <row r="122" s="13" customFormat="1">
      <c r="A122" s="13"/>
      <c r="B122" s="179"/>
      <c r="C122" s="13"/>
      <c r="D122" s="180" t="s">
        <v>143</v>
      </c>
      <c r="E122" s="181" t="s">
        <v>3</v>
      </c>
      <c r="F122" s="182" t="s">
        <v>194</v>
      </c>
      <c r="G122" s="13"/>
      <c r="H122" s="183">
        <v>83.644000000000005</v>
      </c>
      <c r="I122" s="184"/>
      <c r="J122" s="13"/>
      <c r="K122" s="13"/>
      <c r="L122" s="179"/>
      <c r="M122" s="185"/>
      <c r="N122" s="186"/>
      <c r="O122" s="186"/>
      <c r="P122" s="186"/>
      <c r="Q122" s="186"/>
      <c r="R122" s="186"/>
      <c r="S122" s="186"/>
      <c r="T122" s="18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1" t="s">
        <v>143</v>
      </c>
      <c r="AU122" s="181" t="s">
        <v>84</v>
      </c>
      <c r="AV122" s="13" t="s">
        <v>84</v>
      </c>
      <c r="AW122" s="13" t="s">
        <v>35</v>
      </c>
      <c r="AX122" s="13" t="s">
        <v>74</v>
      </c>
      <c r="AY122" s="181" t="s">
        <v>135</v>
      </c>
    </row>
    <row r="123" s="14" customFormat="1">
      <c r="A123" s="14"/>
      <c r="B123" s="188"/>
      <c r="C123" s="14"/>
      <c r="D123" s="180" t="s">
        <v>143</v>
      </c>
      <c r="E123" s="189" t="s">
        <v>3</v>
      </c>
      <c r="F123" s="190" t="s">
        <v>195</v>
      </c>
      <c r="G123" s="14"/>
      <c r="H123" s="189" t="s">
        <v>3</v>
      </c>
      <c r="I123" s="191"/>
      <c r="J123" s="14"/>
      <c r="K123" s="14"/>
      <c r="L123" s="188"/>
      <c r="M123" s="192"/>
      <c r="N123" s="193"/>
      <c r="O123" s="193"/>
      <c r="P123" s="193"/>
      <c r="Q123" s="193"/>
      <c r="R123" s="193"/>
      <c r="S123" s="193"/>
      <c r="T123" s="19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89" t="s">
        <v>143</v>
      </c>
      <c r="AU123" s="189" t="s">
        <v>84</v>
      </c>
      <c r="AV123" s="14" t="s">
        <v>82</v>
      </c>
      <c r="AW123" s="14" t="s">
        <v>35</v>
      </c>
      <c r="AX123" s="14" t="s">
        <v>74</v>
      </c>
      <c r="AY123" s="189" t="s">
        <v>135</v>
      </c>
    </row>
    <row r="124" s="13" customFormat="1">
      <c r="A124" s="13"/>
      <c r="B124" s="179"/>
      <c r="C124" s="13"/>
      <c r="D124" s="180" t="s">
        <v>143</v>
      </c>
      <c r="E124" s="181" t="s">
        <v>3</v>
      </c>
      <c r="F124" s="182" t="s">
        <v>196</v>
      </c>
      <c r="G124" s="13"/>
      <c r="H124" s="183">
        <v>6.4800000000000004</v>
      </c>
      <c r="I124" s="184"/>
      <c r="J124" s="13"/>
      <c r="K124" s="13"/>
      <c r="L124" s="179"/>
      <c r="M124" s="185"/>
      <c r="N124" s="186"/>
      <c r="O124" s="186"/>
      <c r="P124" s="186"/>
      <c r="Q124" s="186"/>
      <c r="R124" s="186"/>
      <c r="S124" s="186"/>
      <c r="T124" s="18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1" t="s">
        <v>143</v>
      </c>
      <c r="AU124" s="181" t="s">
        <v>84</v>
      </c>
      <c r="AV124" s="13" t="s">
        <v>84</v>
      </c>
      <c r="AW124" s="13" t="s">
        <v>35</v>
      </c>
      <c r="AX124" s="13" t="s">
        <v>74</v>
      </c>
      <c r="AY124" s="181" t="s">
        <v>135</v>
      </c>
    </row>
    <row r="125" s="15" customFormat="1">
      <c r="A125" s="15"/>
      <c r="B125" s="195"/>
      <c r="C125" s="15"/>
      <c r="D125" s="180" t="s">
        <v>143</v>
      </c>
      <c r="E125" s="196" t="s">
        <v>3</v>
      </c>
      <c r="F125" s="197" t="s">
        <v>197</v>
      </c>
      <c r="G125" s="15"/>
      <c r="H125" s="198">
        <v>90.124000000000009</v>
      </c>
      <c r="I125" s="199"/>
      <c r="J125" s="15"/>
      <c r="K125" s="15"/>
      <c r="L125" s="195"/>
      <c r="M125" s="200"/>
      <c r="N125" s="201"/>
      <c r="O125" s="201"/>
      <c r="P125" s="201"/>
      <c r="Q125" s="201"/>
      <c r="R125" s="201"/>
      <c r="S125" s="201"/>
      <c r="T125" s="20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196" t="s">
        <v>143</v>
      </c>
      <c r="AU125" s="196" t="s">
        <v>84</v>
      </c>
      <c r="AV125" s="15" t="s">
        <v>141</v>
      </c>
      <c r="AW125" s="15" t="s">
        <v>35</v>
      </c>
      <c r="AX125" s="15" t="s">
        <v>82</v>
      </c>
      <c r="AY125" s="196" t="s">
        <v>135</v>
      </c>
    </row>
    <row r="126" s="2" customFormat="1" ht="24.15" customHeight="1">
      <c r="A126" s="37"/>
      <c r="B126" s="164"/>
      <c r="C126" s="165" t="s">
        <v>198</v>
      </c>
      <c r="D126" s="165" t="s">
        <v>137</v>
      </c>
      <c r="E126" s="166" t="s">
        <v>199</v>
      </c>
      <c r="F126" s="167" t="s">
        <v>200</v>
      </c>
      <c r="G126" s="168" t="s">
        <v>187</v>
      </c>
      <c r="H126" s="169">
        <v>22.5</v>
      </c>
      <c r="I126" s="170"/>
      <c r="J126" s="171">
        <f>ROUND(I126*H126,2)</f>
        <v>0</v>
      </c>
      <c r="K126" s="172"/>
      <c r="L126" s="38"/>
      <c r="M126" s="173" t="s">
        <v>3</v>
      </c>
      <c r="N126" s="174" t="s">
        <v>45</v>
      </c>
      <c r="O126" s="71"/>
      <c r="P126" s="175">
        <f>O126*H126</f>
        <v>0</v>
      </c>
      <c r="Q126" s="175">
        <v>0.00012999999999999999</v>
      </c>
      <c r="R126" s="175">
        <f>Q126*H126</f>
        <v>0.0029249999999999996</v>
      </c>
      <c r="S126" s="175">
        <v>0</v>
      </c>
      <c r="T126" s="17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77" t="s">
        <v>141</v>
      </c>
      <c r="AT126" s="177" t="s">
        <v>137</v>
      </c>
      <c r="AU126" s="177" t="s">
        <v>84</v>
      </c>
      <c r="AY126" s="18" t="s">
        <v>135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8" t="s">
        <v>82</v>
      </c>
      <c r="BK126" s="178">
        <f>ROUND(I126*H126,2)</f>
        <v>0</v>
      </c>
      <c r="BL126" s="18" t="s">
        <v>141</v>
      </c>
      <c r="BM126" s="177" t="s">
        <v>201</v>
      </c>
    </row>
    <row r="127" s="13" customFormat="1">
      <c r="A127" s="13"/>
      <c r="B127" s="179"/>
      <c r="C127" s="13"/>
      <c r="D127" s="180" t="s">
        <v>143</v>
      </c>
      <c r="E127" s="181" t="s">
        <v>3</v>
      </c>
      <c r="F127" s="182" t="s">
        <v>202</v>
      </c>
      <c r="G127" s="13"/>
      <c r="H127" s="183">
        <v>22.5</v>
      </c>
      <c r="I127" s="184"/>
      <c r="J127" s="13"/>
      <c r="K127" s="13"/>
      <c r="L127" s="179"/>
      <c r="M127" s="185"/>
      <c r="N127" s="186"/>
      <c r="O127" s="186"/>
      <c r="P127" s="186"/>
      <c r="Q127" s="186"/>
      <c r="R127" s="186"/>
      <c r="S127" s="186"/>
      <c r="T127" s="18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1" t="s">
        <v>143</v>
      </c>
      <c r="AU127" s="181" t="s">
        <v>84</v>
      </c>
      <c r="AV127" s="13" t="s">
        <v>84</v>
      </c>
      <c r="AW127" s="13" t="s">
        <v>35</v>
      </c>
      <c r="AX127" s="13" t="s">
        <v>82</v>
      </c>
      <c r="AY127" s="181" t="s">
        <v>135</v>
      </c>
    </row>
    <row r="128" s="2" customFormat="1" ht="37.8" customHeight="1">
      <c r="A128" s="37"/>
      <c r="B128" s="164"/>
      <c r="C128" s="165" t="s">
        <v>203</v>
      </c>
      <c r="D128" s="165" t="s">
        <v>137</v>
      </c>
      <c r="E128" s="166" t="s">
        <v>204</v>
      </c>
      <c r="F128" s="167" t="s">
        <v>205</v>
      </c>
      <c r="G128" s="168" t="s">
        <v>176</v>
      </c>
      <c r="H128" s="169">
        <v>10.875</v>
      </c>
      <c r="I128" s="170"/>
      <c r="J128" s="171">
        <f>ROUND(I128*H128,2)</f>
        <v>0</v>
      </c>
      <c r="K128" s="172"/>
      <c r="L128" s="38"/>
      <c r="M128" s="173" t="s">
        <v>3</v>
      </c>
      <c r="N128" s="174" t="s">
        <v>45</v>
      </c>
      <c r="O128" s="71"/>
      <c r="P128" s="175">
        <f>O128*H128</f>
        <v>0</v>
      </c>
      <c r="Q128" s="175">
        <v>0.070379999999999998</v>
      </c>
      <c r="R128" s="175">
        <f>Q128*H128</f>
        <v>0.76538249999999997</v>
      </c>
      <c r="S128" s="175">
        <v>0</v>
      </c>
      <c r="T128" s="17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77" t="s">
        <v>141</v>
      </c>
      <c r="AT128" s="177" t="s">
        <v>137</v>
      </c>
      <c r="AU128" s="177" t="s">
        <v>84</v>
      </c>
      <c r="AY128" s="18" t="s">
        <v>135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8" t="s">
        <v>82</v>
      </c>
      <c r="BK128" s="178">
        <f>ROUND(I128*H128,2)</f>
        <v>0</v>
      </c>
      <c r="BL128" s="18" t="s">
        <v>141</v>
      </c>
      <c r="BM128" s="177" t="s">
        <v>206</v>
      </c>
    </row>
    <row r="129" s="13" customFormat="1">
      <c r="A129" s="13"/>
      <c r="B129" s="179"/>
      <c r="C129" s="13"/>
      <c r="D129" s="180" t="s">
        <v>143</v>
      </c>
      <c r="E129" s="181" t="s">
        <v>3</v>
      </c>
      <c r="F129" s="182" t="s">
        <v>207</v>
      </c>
      <c r="G129" s="13"/>
      <c r="H129" s="183">
        <v>10.875</v>
      </c>
      <c r="I129" s="184"/>
      <c r="J129" s="13"/>
      <c r="K129" s="13"/>
      <c r="L129" s="179"/>
      <c r="M129" s="185"/>
      <c r="N129" s="186"/>
      <c r="O129" s="186"/>
      <c r="P129" s="186"/>
      <c r="Q129" s="186"/>
      <c r="R129" s="186"/>
      <c r="S129" s="186"/>
      <c r="T129" s="18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1" t="s">
        <v>143</v>
      </c>
      <c r="AU129" s="181" t="s">
        <v>84</v>
      </c>
      <c r="AV129" s="13" t="s">
        <v>84</v>
      </c>
      <c r="AW129" s="13" t="s">
        <v>35</v>
      </c>
      <c r="AX129" s="13" t="s">
        <v>82</v>
      </c>
      <c r="AY129" s="181" t="s">
        <v>135</v>
      </c>
    </row>
    <row r="130" s="12" customFormat="1" ht="22.8" customHeight="1">
      <c r="A130" s="12"/>
      <c r="B130" s="151"/>
      <c r="C130" s="12"/>
      <c r="D130" s="152" t="s">
        <v>73</v>
      </c>
      <c r="E130" s="162" t="s">
        <v>161</v>
      </c>
      <c r="F130" s="162" t="s">
        <v>208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SUM(P131:P166)</f>
        <v>0</v>
      </c>
      <c r="Q130" s="157"/>
      <c r="R130" s="158">
        <f>SUM(R131:R166)</f>
        <v>16.51893149</v>
      </c>
      <c r="S130" s="157"/>
      <c r="T130" s="159">
        <f>SUM(T131:T166)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82</v>
      </c>
      <c r="AT130" s="160" t="s">
        <v>73</v>
      </c>
      <c r="AU130" s="160" t="s">
        <v>82</v>
      </c>
      <c r="AY130" s="152" t="s">
        <v>135</v>
      </c>
      <c r="BK130" s="161">
        <f>SUM(BK131:BK166)</f>
        <v>0</v>
      </c>
    </row>
    <row r="131" s="2" customFormat="1" ht="24.15" customHeight="1">
      <c r="A131" s="37"/>
      <c r="B131" s="164"/>
      <c r="C131" s="165" t="s">
        <v>209</v>
      </c>
      <c r="D131" s="165" t="s">
        <v>137</v>
      </c>
      <c r="E131" s="166" t="s">
        <v>210</v>
      </c>
      <c r="F131" s="167" t="s">
        <v>211</v>
      </c>
      <c r="G131" s="168" t="s">
        <v>176</v>
      </c>
      <c r="H131" s="169">
        <v>79.222999999999999</v>
      </c>
      <c r="I131" s="170"/>
      <c r="J131" s="171">
        <f>ROUND(I131*H131,2)</f>
        <v>0</v>
      </c>
      <c r="K131" s="172"/>
      <c r="L131" s="38"/>
      <c r="M131" s="173" t="s">
        <v>3</v>
      </c>
      <c r="N131" s="174" t="s">
        <v>45</v>
      </c>
      <c r="O131" s="71"/>
      <c r="P131" s="175">
        <f>O131*H131</f>
        <v>0</v>
      </c>
      <c r="Q131" s="175">
        <v>0.0073499999999999998</v>
      </c>
      <c r="R131" s="175">
        <f>Q131*H131</f>
        <v>0.58228904999999997</v>
      </c>
      <c r="S131" s="175">
        <v>0</v>
      </c>
      <c r="T131" s="17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7" t="s">
        <v>141</v>
      </c>
      <c r="AT131" s="177" t="s">
        <v>137</v>
      </c>
      <c r="AU131" s="177" t="s">
        <v>84</v>
      </c>
      <c r="AY131" s="18" t="s">
        <v>135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8" t="s">
        <v>82</v>
      </c>
      <c r="BK131" s="178">
        <f>ROUND(I131*H131,2)</f>
        <v>0</v>
      </c>
      <c r="BL131" s="18" t="s">
        <v>141</v>
      </c>
      <c r="BM131" s="177" t="s">
        <v>212</v>
      </c>
    </row>
    <row r="132" s="14" customFormat="1">
      <c r="A132" s="14"/>
      <c r="B132" s="188"/>
      <c r="C132" s="14"/>
      <c r="D132" s="180" t="s">
        <v>143</v>
      </c>
      <c r="E132" s="189" t="s">
        <v>3</v>
      </c>
      <c r="F132" s="190" t="s">
        <v>213</v>
      </c>
      <c r="G132" s="14"/>
      <c r="H132" s="189" t="s">
        <v>3</v>
      </c>
      <c r="I132" s="191"/>
      <c r="J132" s="14"/>
      <c r="K132" s="14"/>
      <c r="L132" s="188"/>
      <c r="M132" s="192"/>
      <c r="N132" s="193"/>
      <c r="O132" s="193"/>
      <c r="P132" s="193"/>
      <c r="Q132" s="193"/>
      <c r="R132" s="193"/>
      <c r="S132" s="193"/>
      <c r="T132" s="19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89" t="s">
        <v>143</v>
      </c>
      <c r="AU132" s="189" t="s">
        <v>84</v>
      </c>
      <c r="AV132" s="14" t="s">
        <v>82</v>
      </c>
      <c r="AW132" s="14" t="s">
        <v>35</v>
      </c>
      <c r="AX132" s="14" t="s">
        <v>74</v>
      </c>
      <c r="AY132" s="189" t="s">
        <v>135</v>
      </c>
    </row>
    <row r="133" s="13" customFormat="1">
      <c r="A133" s="13"/>
      <c r="B133" s="179"/>
      <c r="C133" s="13"/>
      <c r="D133" s="180" t="s">
        <v>143</v>
      </c>
      <c r="E133" s="181" t="s">
        <v>3</v>
      </c>
      <c r="F133" s="182" t="s">
        <v>214</v>
      </c>
      <c r="G133" s="13"/>
      <c r="H133" s="183">
        <v>79.222999999999999</v>
      </c>
      <c r="I133" s="184"/>
      <c r="J133" s="13"/>
      <c r="K133" s="13"/>
      <c r="L133" s="179"/>
      <c r="M133" s="185"/>
      <c r="N133" s="186"/>
      <c r="O133" s="186"/>
      <c r="P133" s="186"/>
      <c r="Q133" s="186"/>
      <c r="R133" s="186"/>
      <c r="S133" s="186"/>
      <c r="T133" s="18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1" t="s">
        <v>143</v>
      </c>
      <c r="AU133" s="181" t="s">
        <v>84</v>
      </c>
      <c r="AV133" s="13" t="s">
        <v>84</v>
      </c>
      <c r="AW133" s="13" t="s">
        <v>35</v>
      </c>
      <c r="AX133" s="13" t="s">
        <v>82</v>
      </c>
      <c r="AY133" s="181" t="s">
        <v>135</v>
      </c>
    </row>
    <row r="134" s="2" customFormat="1" ht="37.8" customHeight="1">
      <c r="A134" s="37"/>
      <c r="B134" s="164"/>
      <c r="C134" s="165" t="s">
        <v>9</v>
      </c>
      <c r="D134" s="165" t="s">
        <v>137</v>
      </c>
      <c r="E134" s="166" t="s">
        <v>215</v>
      </c>
      <c r="F134" s="167" t="s">
        <v>216</v>
      </c>
      <c r="G134" s="168" t="s">
        <v>176</v>
      </c>
      <c r="H134" s="169">
        <v>127.708</v>
      </c>
      <c r="I134" s="170"/>
      <c r="J134" s="171">
        <f>ROUND(I134*H134,2)</f>
        <v>0</v>
      </c>
      <c r="K134" s="172"/>
      <c r="L134" s="38"/>
      <c r="M134" s="173" t="s">
        <v>3</v>
      </c>
      <c r="N134" s="174" t="s">
        <v>45</v>
      </c>
      <c r="O134" s="71"/>
      <c r="P134" s="175">
        <f>O134*H134</f>
        <v>0</v>
      </c>
      <c r="Q134" s="175">
        <v>0.0043800000000000002</v>
      </c>
      <c r="R134" s="175">
        <f>Q134*H134</f>
        <v>0.55936103999999998</v>
      </c>
      <c r="S134" s="175">
        <v>0</v>
      </c>
      <c r="T134" s="17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7" t="s">
        <v>141</v>
      </c>
      <c r="AT134" s="177" t="s">
        <v>137</v>
      </c>
      <c r="AU134" s="177" t="s">
        <v>84</v>
      </c>
      <c r="AY134" s="18" t="s">
        <v>135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8" t="s">
        <v>82</v>
      </c>
      <c r="BK134" s="178">
        <f>ROUND(I134*H134,2)</f>
        <v>0</v>
      </c>
      <c r="BL134" s="18" t="s">
        <v>141</v>
      </c>
      <c r="BM134" s="177" t="s">
        <v>217</v>
      </c>
    </row>
    <row r="135" s="13" customFormat="1">
      <c r="A135" s="13"/>
      <c r="B135" s="179"/>
      <c r="C135" s="13"/>
      <c r="D135" s="180" t="s">
        <v>143</v>
      </c>
      <c r="E135" s="181" t="s">
        <v>3</v>
      </c>
      <c r="F135" s="182" t="s">
        <v>218</v>
      </c>
      <c r="G135" s="13"/>
      <c r="H135" s="183">
        <v>144.358</v>
      </c>
      <c r="I135" s="184"/>
      <c r="J135" s="13"/>
      <c r="K135" s="13"/>
      <c r="L135" s="179"/>
      <c r="M135" s="185"/>
      <c r="N135" s="186"/>
      <c r="O135" s="186"/>
      <c r="P135" s="186"/>
      <c r="Q135" s="186"/>
      <c r="R135" s="186"/>
      <c r="S135" s="186"/>
      <c r="T135" s="18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1" t="s">
        <v>143</v>
      </c>
      <c r="AU135" s="181" t="s">
        <v>84</v>
      </c>
      <c r="AV135" s="13" t="s">
        <v>84</v>
      </c>
      <c r="AW135" s="13" t="s">
        <v>35</v>
      </c>
      <c r="AX135" s="13" t="s">
        <v>74</v>
      </c>
      <c r="AY135" s="181" t="s">
        <v>135</v>
      </c>
    </row>
    <row r="136" s="13" customFormat="1">
      <c r="A136" s="13"/>
      <c r="B136" s="179"/>
      <c r="C136" s="13"/>
      <c r="D136" s="180" t="s">
        <v>143</v>
      </c>
      <c r="E136" s="181" t="s">
        <v>3</v>
      </c>
      <c r="F136" s="182" t="s">
        <v>219</v>
      </c>
      <c r="G136" s="13"/>
      <c r="H136" s="183">
        <v>-16.649999999999999</v>
      </c>
      <c r="I136" s="184"/>
      <c r="J136" s="13"/>
      <c r="K136" s="13"/>
      <c r="L136" s="179"/>
      <c r="M136" s="185"/>
      <c r="N136" s="186"/>
      <c r="O136" s="186"/>
      <c r="P136" s="186"/>
      <c r="Q136" s="186"/>
      <c r="R136" s="186"/>
      <c r="S136" s="186"/>
      <c r="T136" s="18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1" t="s">
        <v>143</v>
      </c>
      <c r="AU136" s="181" t="s">
        <v>84</v>
      </c>
      <c r="AV136" s="13" t="s">
        <v>84</v>
      </c>
      <c r="AW136" s="13" t="s">
        <v>35</v>
      </c>
      <c r="AX136" s="13" t="s">
        <v>74</v>
      </c>
      <c r="AY136" s="181" t="s">
        <v>135</v>
      </c>
    </row>
    <row r="137" s="15" customFormat="1">
      <c r="A137" s="15"/>
      <c r="B137" s="195"/>
      <c r="C137" s="15"/>
      <c r="D137" s="180" t="s">
        <v>143</v>
      </c>
      <c r="E137" s="196" t="s">
        <v>3</v>
      </c>
      <c r="F137" s="197" t="s">
        <v>197</v>
      </c>
      <c r="G137" s="15"/>
      <c r="H137" s="198">
        <v>127.708</v>
      </c>
      <c r="I137" s="199"/>
      <c r="J137" s="15"/>
      <c r="K137" s="15"/>
      <c r="L137" s="195"/>
      <c r="M137" s="200"/>
      <c r="N137" s="201"/>
      <c r="O137" s="201"/>
      <c r="P137" s="201"/>
      <c r="Q137" s="201"/>
      <c r="R137" s="201"/>
      <c r="S137" s="201"/>
      <c r="T137" s="20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196" t="s">
        <v>143</v>
      </c>
      <c r="AU137" s="196" t="s">
        <v>84</v>
      </c>
      <c r="AV137" s="15" t="s">
        <v>141</v>
      </c>
      <c r="AW137" s="15" t="s">
        <v>35</v>
      </c>
      <c r="AX137" s="15" t="s">
        <v>82</v>
      </c>
      <c r="AY137" s="196" t="s">
        <v>135</v>
      </c>
    </row>
    <row r="138" s="2" customFormat="1" ht="24.15" customHeight="1">
      <c r="A138" s="37"/>
      <c r="B138" s="164"/>
      <c r="C138" s="165" t="s">
        <v>220</v>
      </c>
      <c r="D138" s="165" t="s">
        <v>137</v>
      </c>
      <c r="E138" s="166" t="s">
        <v>221</v>
      </c>
      <c r="F138" s="167" t="s">
        <v>222</v>
      </c>
      <c r="G138" s="168" t="s">
        <v>176</v>
      </c>
      <c r="H138" s="169">
        <v>111.34099999999999</v>
      </c>
      <c r="I138" s="170"/>
      <c r="J138" s="171">
        <f>ROUND(I138*H138,2)</f>
        <v>0</v>
      </c>
      <c r="K138" s="172"/>
      <c r="L138" s="38"/>
      <c r="M138" s="173" t="s">
        <v>3</v>
      </c>
      <c r="N138" s="174" t="s">
        <v>45</v>
      </c>
      <c r="O138" s="71"/>
      <c r="P138" s="175">
        <f>O138*H138</f>
        <v>0</v>
      </c>
      <c r="Q138" s="175">
        <v>0.0030000000000000001</v>
      </c>
      <c r="R138" s="175">
        <f>Q138*H138</f>
        <v>0.33402300000000001</v>
      </c>
      <c r="S138" s="175">
        <v>0</v>
      </c>
      <c r="T138" s="17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7" t="s">
        <v>141</v>
      </c>
      <c r="AT138" s="177" t="s">
        <v>137</v>
      </c>
      <c r="AU138" s="177" t="s">
        <v>84</v>
      </c>
      <c r="AY138" s="18" t="s">
        <v>135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8" t="s">
        <v>82</v>
      </c>
      <c r="BK138" s="178">
        <f>ROUND(I138*H138,2)</f>
        <v>0</v>
      </c>
      <c r="BL138" s="18" t="s">
        <v>141</v>
      </c>
      <c r="BM138" s="177" t="s">
        <v>223</v>
      </c>
    </row>
    <row r="139" s="14" customFormat="1">
      <c r="A139" s="14"/>
      <c r="B139" s="188"/>
      <c r="C139" s="14"/>
      <c r="D139" s="180" t="s">
        <v>143</v>
      </c>
      <c r="E139" s="189" t="s">
        <v>3</v>
      </c>
      <c r="F139" s="190" t="s">
        <v>224</v>
      </c>
      <c r="G139" s="14"/>
      <c r="H139" s="189" t="s">
        <v>3</v>
      </c>
      <c r="I139" s="191"/>
      <c r="J139" s="14"/>
      <c r="K139" s="14"/>
      <c r="L139" s="188"/>
      <c r="M139" s="192"/>
      <c r="N139" s="193"/>
      <c r="O139" s="193"/>
      <c r="P139" s="193"/>
      <c r="Q139" s="193"/>
      <c r="R139" s="193"/>
      <c r="S139" s="193"/>
      <c r="T139" s="19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89" t="s">
        <v>143</v>
      </c>
      <c r="AU139" s="189" t="s">
        <v>84</v>
      </c>
      <c r="AV139" s="14" t="s">
        <v>82</v>
      </c>
      <c r="AW139" s="14" t="s">
        <v>35</v>
      </c>
      <c r="AX139" s="14" t="s">
        <v>74</v>
      </c>
      <c r="AY139" s="189" t="s">
        <v>135</v>
      </c>
    </row>
    <row r="140" s="13" customFormat="1">
      <c r="A140" s="13"/>
      <c r="B140" s="179"/>
      <c r="C140" s="13"/>
      <c r="D140" s="180" t="s">
        <v>143</v>
      </c>
      <c r="E140" s="181" t="s">
        <v>3</v>
      </c>
      <c r="F140" s="182" t="s">
        <v>225</v>
      </c>
      <c r="G140" s="13"/>
      <c r="H140" s="183">
        <v>54.734999999999999</v>
      </c>
      <c r="I140" s="184"/>
      <c r="J140" s="13"/>
      <c r="K140" s="13"/>
      <c r="L140" s="179"/>
      <c r="M140" s="185"/>
      <c r="N140" s="186"/>
      <c r="O140" s="186"/>
      <c r="P140" s="186"/>
      <c r="Q140" s="186"/>
      <c r="R140" s="186"/>
      <c r="S140" s="186"/>
      <c r="T140" s="18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1" t="s">
        <v>143</v>
      </c>
      <c r="AU140" s="181" t="s">
        <v>84</v>
      </c>
      <c r="AV140" s="13" t="s">
        <v>84</v>
      </c>
      <c r="AW140" s="13" t="s">
        <v>35</v>
      </c>
      <c r="AX140" s="13" t="s">
        <v>74</v>
      </c>
      <c r="AY140" s="181" t="s">
        <v>135</v>
      </c>
    </row>
    <row r="141" s="14" customFormat="1">
      <c r="A141" s="14"/>
      <c r="B141" s="188"/>
      <c r="C141" s="14"/>
      <c r="D141" s="180" t="s">
        <v>143</v>
      </c>
      <c r="E141" s="189" t="s">
        <v>3</v>
      </c>
      <c r="F141" s="190" t="s">
        <v>226</v>
      </c>
      <c r="G141" s="14"/>
      <c r="H141" s="189" t="s">
        <v>3</v>
      </c>
      <c r="I141" s="191"/>
      <c r="J141" s="14"/>
      <c r="K141" s="14"/>
      <c r="L141" s="188"/>
      <c r="M141" s="192"/>
      <c r="N141" s="193"/>
      <c r="O141" s="193"/>
      <c r="P141" s="193"/>
      <c r="Q141" s="193"/>
      <c r="R141" s="193"/>
      <c r="S141" s="193"/>
      <c r="T141" s="19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89" t="s">
        <v>143</v>
      </c>
      <c r="AU141" s="189" t="s">
        <v>84</v>
      </c>
      <c r="AV141" s="14" t="s">
        <v>82</v>
      </c>
      <c r="AW141" s="14" t="s">
        <v>35</v>
      </c>
      <c r="AX141" s="14" t="s">
        <v>74</v>
      </c>
      <c r="AY141" s="189" t="s">
        <v>135</v>
      </c>
    </row>
    <row r="142" s="13" customFormat="1">
      <c r="A142" s="13"/>
      <c r="B142" s="179"/>
      <c r="C142" s="13"/>
      <c r="D142" s="180" t="s">
        <v>143</v>
      </c>
      <c r="E142" s="181" t="s">
        <v>3</v>
      </c>
      <c r="F142" s="182" t="s">
        <v>227</v>
      </c>
      <c r="G142" s="13"/>
      <c r="H142" s="183">
        <v>13.409000000000001</v>
      </c>
      <c r="I142" s="184"/>
      <c r="J142" s="13"/>
      <c r="K142" s="13"/>
      <c r="L142" s="179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1" t="s">
        <v>143</v>
      </c>
      <c r="AU142" s="181" t="s">
        <v>84</v>
      </c>
      <c r="AV142" s="13" t="s">
        <v>84</v>
      </c>
      <c r="AW142" s="13" t="s">
        <v>35</v>
      </c>
      <c r="AX142" s="13" t="s">
        <v>74</v>
      </c>
      <c r="AY142" s="181" t="s">
        <v>135</v>
      </c>
    </row>
    <row r="143" s="14" customFormat="1">
      <c r="A143" s="14"/>
      <c r="B143" s="188"/>
      <c r="C143" s="14"/>
      <c r="D143" s="180" t="s">
        <v>143</v>
      </c>
      <c r="E143" s="189" t="s">
        <v>3</v>
      </c>
      <c r="F143" s="190" t="s">
        <v>228</v>
      </c>
      <c r="G143" s="14"/>
      <c r="H143" s="189" t="s">
        <v>3</v>
      </c>
      <c r="I143" s="191"/>
      <c r="J143" s="14"/>
      <c r="K143" s="14"/>
      <c r="L143" s="188"/>
      <c r="M143" s="192"/>
      <c r="N143" s="193"/>
      <c r="O143" s="193"/>
      <c r="P143" s="193"/>
      <c r="Q143" s="193"/>
      <c r="R143" s="193"/>
      <c r="S143" s="193"/>
      <c r="T143" s="19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9" t="s">
        <v>143</v>
      </c>
      <c r="AU143" s="189" t="s">
        <v>84</v>
      </c>
      <c r="AV143" s="14" t="s">
        <v>82</v>
      </c>
      <c r="AW143" s="14" t="s">
        <v>35</v>
      </c>
      <c r="AX143" s="14" t="s">
        <v>74</v>
      </c>
      <c r="AY143" s="189" t="s">
        <v>135</v>
      </c>
    </row>
    <row r="144" s="13" customFormat="1">
      <c r="A144" s="13"/>
      <c r="B144" s="179"/>
      <c r="C144" s="13"/>
      <c r="D144" s="180" t="s">
        <v>143</v>
      </c>
      <c r="E144" s="181" t="s">
        <v>3</v>
      </c>
      <c r="F144" s="182" t="s">
        <v>229</v>
      </c>
      <c r="G144" s="13"/>
      <c r="H144" s="183">
        <v>13.023999999999999</v>
      </c>
      <c r="I144" s="184"/>
      <c r="J144" s="13"/>
      <c r="K144" s="13"/>
      <c r="L144" s="179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1" t="s">
        <v>143</v>
      </c>
      <c r="AU144" s="181" t="s">
        <v>84</v>
      </c>
      <c r="AV144" s="13" t="s">
        <v>84</v>
      </c>
      <c r="AW144" s="13" t="s">
        <v>35</v>
      </c>
      <c r="AX144" s="13" t="s">
        <v>74</v>
      </c>
      <c r="AY144" s="181" t="s">
        <v>135</v>
      </c>
    </row>
    <row r="145" s="14" customFormat="1">
      <c r="A145" s="14"/>
      <c r="B145" s="188"/>
      <c r="C145" s="14"/>
      <c r="D145" s="180" t="s">
        <v>143</v>
      </c>
      <c r="E145" s="189" t="s">
        <v>3</v>
      </c>
      <c r="F145" s="190" t="s">
        <v>230</v>
      </c>
      <c r="G145" s="14"/>
      <c r="H145" s="189" t="s">
        <v>3</v>
      </c>
      <c r="I145" s="191"/>
      <c r="J145" s="14"/>
      <c r="K145" s="14"/>
      <c r="L145" s="188"/>
      <c r="M145" s="192"/>
      <c r="N145" s="193"/>
      <c r="O145" s="193"/>
      <c r="P145" s="193"/>
      <c r="Q145" s="193"/>
      <c r="R145" s="193"/>
      <c r="S145" s="193"/>
      <c r="T145" s="19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9" t="s">
        <v>143</v>
      </c>
      <c r="AU145" s="189" t="s">
        <v>84</v>
      </c>
      <c r="AV145" s="14" t="s">
        <v>82</v>
      </c>
      <c r="AW145" s="14" t="s">
        <v>35</v>
      </c>
      <c r="AX145" s="14" t="s">
        <v>74</v>
      </c>
      <c r="AY145" s="189" t="s">
        <v>135</v>
      </c>
    </row>
    <row r="146" s="13" customFormat="1">
      <c r="A146" s="13"/>
      <c r="B146" s="179"/>
      <c r="C146" s="13"/>
      <c r="D146" s="180" t="s">
        <v>143</v>
      </c>
      <c r="E146" s="181" t="s">
        <v>3</v>
      </c>
      <c r="F146" s="182" t="s">
        <v>231</v>
      </c>
      <c r="G146" s="13"/>
      <c r="H146" s="183">
        <v>13.023999999999999</v>
      </c>
      <c r="I146" s="184"/>
      <c r="J146" s="13"/>
      <c r="K146" s="13"/>
      <c r="L146" s="179"/>
      <c r="M146" s="185"/>
      <c r="N146" s="186"/>
      <c r="O146" s="186"/>
      <c r="P146" s="186"/>
      <c r="Q146" s="186"/>
      <c r="R146" s="186"/>
      <c r="S146" s="186"/>
      <c r="T146" s="18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1" t="s">
        <v>143</v>
      </c>
      <c r="AU146" s="181" t="s">
        <v>84</v>
      </c>
      <c r="AV146" s="13" t="s">
        <v>84</v>
      </c>
      <c r="AW146" s="13" t="s">
        <v>35</v>
      </c>
      <c r="AX146" s="13" t="s">
        <v>74</v>
      </c>
      <c r="AY146" s="181" t="s">
        <v>135</v>
      </c>
    </row>
    <row r="147" s="14" customFormat="1">
      <c r="A147" s="14"/>
      <c r="B147" s="188"/>
      <c r="C147" s="14"/>
      <c r="D147" s="180" t="s">
        <v>143</v>
      </c>
      <c r="E147" s="189" t="s">
        <v>3</v>
      </c>
      <c r="F147" s="190" t="s">
        <v>232</v>
      </c>
      <c r="G147" s="14"/>
      <c r="H147" s="189" t="s">
        <v>3</v>
      </c>
      <c r="I147" s="191"/>
      <c r="J147" s="14"/>
      <c r="K147" s="14"/>
      <c r="L147" s="188"/>
      <c r="M147" s="192"/>
      <c r="N147" s="193"/>
      <c r="O147" s="193"/>
      <c r="P147" s="193"/>
      <c r="Q147" s="193"/>
      <c r="R147" s="193"/>
      <c r="S147" s="193"/>
      <c r="T147" s="19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89" t="s">
        <v>143</v>
      </c>
      <c r="AU147" s="189" t="s">
        <v>84</v>
      </c>
      <c r="AV147" s="14" t="s">
        <v>82</v>
      </c>
      <c r="AW147" s="14" t="s">
        <v>35</v>
      </c>
      <c r="AX147" s="14" t="s">
        <v>74</v>
      </c>
      <c r="AY147" s="189" t="s">
        <v>135</v>
      </c>
    </row>
    <row r="148" s="13" customFormat="1">
      <c r="A148" s="13"/>
      <c r="B148" s="179"/>
      <c r="C148" s="13"/>
      <c r="D148" s="180" t="s">
        <v>143</v>
      </c>
      <c r="E148" s="181" t="s">
        <v>3</v>
      </c>
      <c r="F148" s="182" t="s">
        <v>233</v>
      </c>
      <c r="G148" s="13"/>
      <c r="H148" s="183">
        <v>9.9990000000000006</v>
      </c>
      <c r="I148" s="184"/>
      <c r="J148" s="13"/>
      <c r="K148" s="13"/>
      <c r="L148" s="179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1" t="s">
        <v>143</v>
      </c>
      <c r="AU148" s="181" t="s">
        <v>84</v>
      </c>
      <c r="AV148" s="13" t="s">
        <v>84</v>
      </c>
      <c r="AW148" s="13" t="s">
        <v>35</v>
      </c>
      <c r="AX148" s="13" t="s">
        <v>74</v>
      </c>
      <c r="AY148" s="181" t="s">
        <v>135</v>
      </c>
    </row>
    <row r="149" s="14" customFormat="1">
      <c r="A149" s="14"/>
      <c r="B149" s="188"/>
      <c r="C149" s="14"/>
      <c r="D149" s="180" t="s">
        <v>143</v>
      </c>
      <c r="E149" s="189" t="s">
        <v>3</v>
      </c>
      <c r="F149" s="190" t="s">
        <v>234</v>
      </c>
      <c r="G149" s="14"/>
      <c r="H149" s="189" t="s">
        <v>3</v>
      </c>
      <c r="I149" s="191"/>
      <c r="J149" s="14"/>
      <c r="K149" s="14"/>
      <c r="L149" s="188"/>
      <c r="M149" s="192"/>
      <c r="N149" s="193"/>
      <c r="O149" s="193"/>
      <c r="P149" s="193"/>
      <c r="Q149" s="193"/>
      <c r="R149" s="193"/>
      <c r="S149" s="193"/>
      <c r="T149" s="19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9" t="s">
        <v>143</v>
      </c>
      <c r="AU149" s="189" t="s">
        <v>84</v>
      </c>
      <c r="AV149" s="14" t="s">
        <v>82</v>
      </c>
      <c r="AW149" s="14" t="s">
        <v>35</v>
      </c>
      <c r="AX149" s="14" t="s">
        <v>74</v>
      </c>
      <c r="AY149" s="189" t="s">
        <v>135</v>
      </c>
    </row>
    <row r="150" s="13" customFormat="1">
      <c r="A150" s="13"/>
      <c r="B150" s="179"/>
      <c r="C150" s="13"/>
      <c r="D150" s="180" t="s">
        <v>143</v>
      </c>
      <c r="E150" s="181" t="s">
        <v>3</v>
      </c>
      <c r="F150" s="182" t="s">
        <v>235</v>
      </c>
      <c r="G150" s="13"/>
      <c r="H150" s="183">
        <v>7.1500000000000004</v>
      </c>
      <c r="I150" s="184"/>
      <c r="J150" s="13"/>
      <c r="K150" s="13"/>
      <c r="L150" s="179"/>
      <c r="M150" s="185"/>
      <c r="N150" s="186"/>
      <c r="O150" s="186"/>
      <c r="P150" s="186"/>
      <c r="Q150" s="186"/>
      <c r="R150" s="186"/>
      <c r="S150" s="186"/>
      <c r="T150" s="18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1" t="s">
        <v>143</v>
      </c>
      <c r="AU150" s="181" t="s">
        <v>84</v>
      </c>
      <c r="AV150" s="13" t="s">
        <v>84</v>
      </c>
      <c r="AW150" s="13" t="s">
        <v>35</v>
      </c>
      <c r="AX150" s="13" t="s">
        <v>74</v>
      </c>
      <c r="AY150" s="181" t="s">
        <v>135</v>
      </c>
    </row>
    <row r="151" s="15" customFormat="1">
      <c r="A151" s="15"/>
      <c r="B151" s="195"/>
      <c r="C151" s="15"/>
      <c r="D151" s="180" t="s">
        <v>143</v>
      </c>
      <c r="E151" s="196" t="s">
        <v>3</v>
      </c>
      <c r="F151" s="197" t="s">
        <v>197</v>
      </c>
      <c r="G151" s="15"/>
      <c r="H151" s="198">
        <v>111.34100000000001</v>
      </c>
      <c r="I151" s="199"/>
      <c r="J151" s="15"/>
      <c r="K151" s="15"/>
      <c r="L151" s="195"/>
      <c r="M151" s="200"/>
      <c r="N151" s="201"/>
      <c r="O151" s="201"/>
      <c r="P151" s="201"/>
      <c r="Q151" s="201"/>
      <c r="R151" s="201"/>
      <c r="S151" s="201"/>
      <c r="T151" s="20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196" t="s">
        <v>143</v>
      </c>
      <c r="AU151" s="196" t="s">
        <v>84</v>
      </c>
      <c r="AV151" s="15" t="s">
        <v>141</v>
      </c>
      <c r="AW151" s="15" t="s">
        <v>35</v>
      </c>
      <c r="AX151" s="15" t="s">
        <v>82</v>
      </c>
      <c r="AY151" s="196" t="s">
        <v>135</v>
      </c>
    </row>
    <row r="152" s="2" customFormat="1" ht="37.8" customHeight="1">
      <c r="A152" s="37"/>
      <c r="B152" s="164"/>
      <c r="C152" s="165" t="s">
        <v>236</v>
      </c>
      <c r="D152" s="165" t="s">
        <v>137</v>
      </c>
      <c r="E152" s="166" t="s">
        <v>237</v>
      </c>
      <c r="F152" s="167" t="s">
        <v>238</v>
      </c>
      <c r="G152" s="168" t="s">
        <v>176</v>
      </c>
      <c r="H152" s="169">
        <v>79.222999999999999</v>
      </c>
      <c r="I152" s="170"/>
      <c r="J152" s="171">
        <f>ROUND(I152*H152,2)</f>
        <v>0</v>
      </c>
      <c r="K152" s="172"/>
      <c r="L152" s="38"/>
      <c r="M152" s="173" t="s">
        <v>3</v>
      </c>
      <c r="N152" s="174" t="s">
        <v>45</v>
      </c>
      <c r="O152" s="71"/>
      <c r="P152" s="175">
        <f>O152*H152</f>
        <v>0</v>
      </c>
      <c r="Q152" s="175">
        <v>0.013599999999999999</v>
      </c>
      <c r="R152" s="175">
        <f>Q152*H152</f>
        <v>1.0774328</v>
      </c>
      <c r="S152" s="175">
        <v>0</v>
      </c>
      <c r="T152" s="17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7" t="s">
        <v>141</v>
      </c>
      <c r="AT152" s="177" t="s">
        <v>137</v>
      </c>
      <c r="AU152" s="177" t="s">
        <v>84</v>
      </c>
      <c r="AY152" s="18" t="s">
        <v>135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8" t="s">
        <v>82</v>
      </c>
      <c r="BK152" s="178">
        <f>ROUND(I152*H152,2)</f>
        <v>0</v>
      </c>
      <c r="BL152" s="18" t="s">
        <v>141</v>
      </c>
      <c r="BM152" s="177" t="s">
        <v>239</v>
      </c>
    </row>
    <row r="153" s="14" customFormat="1">
      <c r="A153" s="14"/>
      <c r="B153" s="188"/>
      <c r="C153" s="14"/>
      <c r="D153" s="180" t="s">
        <v>143</v>
      </c>
      <c r="E153" s="189" t="s">
        <v>3</v>
      </c>
      <c r="F153" s="190" t="s">
        <v>213</v>
      </c>
      <c r="G153" s="14"/>
      <c r="H153" s="189" t="s">
        <v>3</v>
      </c>
      <c r="I153" s="191"/>
      <c r="J153" s="14"/>
      <c r="K153" s="14"/>
      <c r="L153" s="188"/>
      <c r="M153" s="192"/>
      <c r="N153" s="193"/>
      <c r="O153" s="193"/>
      <c r="P153" s="193"/>
      <c r="Q153" s="193"/>
      <c r="R153" s="193"/>
      <c r="S153" s="193"/>
      <c r="T153" s="19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89" t="s">
        <v>143</v>
      </c>
      <c r="AU153" s="189" t="s">
        <v>84</v>
      </c>
      <c r="AV153" s="14" t="s">
        <v>82</v>
      </c>
      <c r="AW153" s="14" t="s">
        <v>35</v>
      </c>
      <c r="AX153" s="14" t="s">
        <v>74</v>
      </c>
      <c r="AY153" s="189" t="s">
        <v>135</v>
      </c>
    </row>
    <row r="154" s="13" customFormat="1">
      <c r="A154" s="13"/>
      <c r="B154" s="179"/>
      <c r="C154" s="13"/>
      <c r="D154" s="180" t="s">
        <v>143</v>
      </c>
      <c r="E154" s="181" t="s">
        <v>3</v>
      </c>
      <c r="F154" s="182" t="s">
        <v>214</v>
      </c>
      <c r="G154" s="13"/>
      <c r="H154" s="183">
        <v>79.222999999999999</v>
      </c>
      <c r="I154" s="184"/>
      <c r="J154" s="13"/>
      <c r="K154" s="13"/>
      <c r="L154" s="179"/>
      <c r="M154" s="185"/>
      <c r="N154" s="186"/>
      <c r="O154" s="186"/>
      <c r="P154" s="186"/>
      <c r="Q154" s="186"/>
      <c r="R154" s="186"/>
      <c r="S154" s="186"/>
      <c r="T154" s="18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1" t="s">
        <v>143</v>
      </c>
      <c r="AU154" s="181" t="s">
        <v>84</v>
      </c>
      <c r="AV154" s="13" t="s">
        <v>84</v>
      </c>
      <c r="AW154" s="13" t="s">
        <v>35</v>
      </c>
      <c r="AX154" s="13" t="s">
        <v>82</v>
      </c>
      <c r="AY154" s="181" t="s">
        <v>135</v>
      </c>
    </row>
    <row r="155" s="2" customFormat="1" ht="37.8" customHeight="1">
      <c r="A155" s="37"/>
      <c r="B155" s="164"/>
      <c r="C155" s="165" t="s">
        <v>240</v>
      </c>
      <c r="D155" s="165" t="s">
        <v>137</v>
      </c>
      <c r="E155" s="166" t="s">
        <v>241</v>
      </c>
      <c r="F155" s="167" t="s">
        <v>242</v>
      </c>
      <c r="G155" s="168" t="s">
        <v>176</v>
      </c>
      <c r="H155" s="169">
        <v>316.892</v>
      </c>
      <c r="I155" s="170"/>
      <c r="J155" s="171">
        <f>ROUND(I155*H155,2)</f>
        <v>0</v>
      </c>
      <c r="K155" s="172"/>
      <c r="L155" s="38"/>
      <c r="M155" s="173" t="s">
        <v>3</v>
      </c>
      <c r="N155" s="174" t="s">
        <v>45</v>
      </c>
      <c r="O155" s="71"/>
      <c r="P155" s="175">
        <f>O155*H155</f>
        <v>0</v>
      </c>
      <c r="Q155" s="175">
        <v>0.0067999999999999996</v>
      </c>
      <c r="R155" s="175">
        <f>Q155*H155</f>
        <v>2.1548655999999999</v>
      </c>
      <c r="S155" s="175">
        <v>0</v>
      </c>
      <c r="T155" s="17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7" t="s">
        <v>141</v>
      </c>
      <c r="AT155" s="177" t="s">
        <v>137</v>
      </c>
      <c r="AU155" s="177" t="s">
        <v>84</v>
      </c>
      <c r="AY155" s="18" t="s">
        <v>135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8" t="s">
        <v>82</v>
      </c>
      <c r="BK155" s="178">
        <f>ROUND(I155*H155,2)</f>
        <v>0</v>
      </c>
      <c r="BL155" s="18" t="s">
        <v>141</v>
      </c>
      <c r="BM155" s="177" t="s">
        <v>243</v>
      </c>
    </row>
    <row r="156" s="13" customFormat="1">
      <c r="A156" s="13"/>
      <c r="B156" s="179"/>
      <c r="C156" s="13"/>
      <c r="D156" s="180" t="s">
        <v>143</v>
      </c>
      <c r="E156" s="13"/>
      <c r="F156" s="182" t="s">
        <v>244</v>
      </c>
      <c r="G156" s="13"/>
      <c r="H156" s="183">
        <v>316.892</v>
      </c>
      <c r="I156" s="184"/>
      <c r="J156" s="13"/>
      <c r="K156" s="13"/>
      <c r="L156" s="179"/>
      <c r="M156" s="185"/>
      <c r="N156" s="186"/>
      <c r="O156" s="186"/>
      <c r="P156" s="186"/>
      <c r="Q156" s="186"/>
      <c r="R156" s="186"/>
      <c r="S156" s="186"/>
      <c r="T156" s="18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1" t="s">
        <v>143</v>
      </c>
      <c r="AU156" s="181" t="s">
        <v>84</v>
      </c>
      <c r="AV156" s="13" t="s">
        <v>84</v>
      </c>
      <c r="AW156" s="13" t="s">
        <v>4</v>
      </c>
      <c r="AX156" s="13" t="s">
        <v>82</v>
      </c>
      <c r="AY156" s="181" t="s">
        <v>135</v>
      </c>
    </row>
    <row r="157" s="2" customFormat="1" ht="37.8" customHeight="1">
      <c r="A157" s="37"/>
      <c r="B157" s="164"/>
      <c r="C157" s="165" t="s">
        <v>245</v>
      </c>
      <c r="D157" s="165" t="s">
        <v>137</v>
      </c>
      <c r="E157" s="166" t="s">
        <v>246</v>
      </c>
      <c r="F157" s="167" t="s">
        <v>247</v>
      </c>
      <c r="G157" s="168" t="s">
        <v>176</v>
      </c>
      <c r="H157" s="169">
        <v>20</v>
      </c>
      <c r="I157" s="170"/>
      <c r="J157" s="171">
        <f>ROUND(I157*H157,2)</f>
        <v>0</v>
      </c>
      <c r="K157" s="172"/>
      <c r="L157" s="38"/>
      <c r="M157" s="173" t="s">
        <v>3</v>
      </c>
      <c r="N157" s="174" t="s">
        <v>45</v>
      </c>
      <c r="O157" s="71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7" t="s">
        <v>141</v>
      </c>
      <c r="AT157" s="177" t="s">
        <v>137</v>
      </c>
      <c r="AU157" s="177" t="s">
        <v>84</v>
      </c>
      <c r="AY157" s="18" t="s">
        <v>135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8" t="s">
        <v>82</v>
      </c>
      <c r="BK157" s="178">
        <f>ROUND(I157*H157,2)</f>
        <v>0</v>
      </c>
      <c r="BL157" s="18" t="s">
        <v>141</v>
      </c>
      <c r="BM157" s="177" t="s">
        <v>248</v>
      </c>
    </row>
    <row r="158" s="2" customFormat="1" ht="24.15" customHeight="1">
      <c r="A158" s="37"/>
      <c r="B158" s="164"/>
      <c r="C158" s="165" t="s">
        <v>249</v>
      </c>
      <c r="D158" s="165" t="s">
        <v>137</v>
      </c>
      <c r="E158" s="166" t="s">
        <v>250</v>
      </c>
      <c r="F158" s="167" t="s">
        <v>251</v>
      </c>
      <c r="G158" s="168" t="s">
        <v>187</v>
      </c>
      <c r="H158" s="169">
        <v>50</v>
      </c>
      <c r="I158" s="170"/>
      <c r="J158" s="171">
        <f>ROUND(I158*H158,2)</f>
        <v>0</v>
      </c>
      <c r="K158" s="172"/>
      <c r="L158" s="38"/>
      <c r="M158" s="173" t="s">
        <v>3</v>
      </c>
      <c r="N158" s="174" t="s">
        <v>45</v>
      </c>
      <c r="O158" s="71"/>
      <c r="P158" s="175">
        <f>O158*H158</f>
        <v>0</v>
      </c>
      <c r="Q158" s="175">
        <v>0.0015</v>
      </c>
      <c r="R158" s="175">
        <f>Q158*H158</f>
        <v>0.074999999999999997</v>
      </c>
      <c r="S158" s="175">
        <v>0</v>
      </c>
      <c r="T158" s="17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7" t="s">
        <v>141</v>
      </c>
      <c r="AT158" s="177" t="s">
        <v>137</v>
      </c>
      <c r="AU158" s="177" t="s">
        <v>84</v>
      </c>
      <c r="AY158" s="18" t="s">
        <v>135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8" t="s">
        <v>82</v>
      </c>
      <c r="BK158" s="178">
        <f>ROUND(I158*H158,2)</f>
        <v>0</v>
      </c>
      <c r="BL158" s="18" t="s">
        <v>141</v>
      </c>
      <c r="BM158" s="177" t="s">
        <v>252</v>
      </c>
    </row>
    <row r="159" s="13" customFormat="1">
      <c r="A159" s="13"/>
      <c r="B159" s="179"/>
      <c r="C159" s="13"/>
      <c r="D159" s="180" t="s">
        <v>143</v>
      </c>
      <c r="E159" s="181" t="s">
        <v>3</v>
      </c>
      <c r="F159" s="182" t="s">
        <v>253</v>
      </c>
      <c r="G159" s="13"/>
      <c r="H159" s="183">
        <v>50</v>
      </c>
      <c r="I159" s="184"/>
      <c r="J159" s="13"/>
      <c r="K159" s="13"/>
      <c r="L159" s="179"/>
      <c r="M159" s="185"/>
      <c r="N159" s="186"/>
      <c r="O159" s="186"/>
      <c r="P159" s="186"/>
      <c r="Q159" s="186"/>
      <c r="R159" s="186"/>
      <c r="S159" s="186"/>
      <c r="T159" s="18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1" t="s">
        <v>143</v>
      </c>
      <c r="AU159" s="181" t="s">
        <v>84</v>
      </c>
      <c r="AV159" s="13" t="s">
        <v>84</v>
      </c>
      <c r="AW159" s="13" t="s">
        <v>35</v>
      </c>
      <c r="AX159" s="13" t="s">
        <v>82</v>
      </c>
      <c r="AY159" s="181" t="s">
        <v>135</v>
      </c>
    </row>
    <row r="160" s="2" customFormat="1" ht="37.8" customHeight="1">
      <c r="A160" s="37"/>
      <c r="B160" s="164"/>
      <c r="C160" s="165" t="s">
        <v>8</v>
      </c>
      <c r="D160" s="165" t="s">
        <v>137</v>
      </c>
      <c r="E160" s="166" t="s">
        <v>254</v>
      </c>
      <c r="F160" s="167" t="s">
        <v>255</v>
      </c>
      <c r="G160" s="168" t="s">
        <v>187</v>
      </c>
      <c r="H160" s="169">
        <v>50</v>
      </c>
      <c r="I160" s="170"/>
      <c r="J160" s="171">
        <f>ROUND(I160*H160,2)</f>
        <v>0</v>
      </c>
      <c r="K160" s="172"/>
      <c r="L160" s="38"/>
      <c r="M160" s="173" t="s">
        <v>3</v>
      </c>
      <c r="N160" s="174" t="s">
        <v>45</v>
      </c>
      <c r="O160" s="71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7" t="s">
        <v>141</v>
      </c>
      <c r="AT160" s="177" t="s">
        <v>137</v>
      </c>
      <c r="AU160" s="177" t="s">
        <v>84</v>
      </c>
      <c r="AY160" s="18" t="s">
        <v>135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8" t="s">
        <v>82</v>
      </c>
      <c r="BK160" s="178">
        <f>ROUND(I160*H160,2)</f>
        <v>0</v>
      </c>
      <c r="BL160" s="18" t="s">
        <v>141</v>
      </c>
      <c r="BM160" s="177" t="s">
        <v>256</v>
      </c>
    </row>
    <row r="161" s="2" customFormat="1" ht="24.15" customHeight="1">
      <c r="A161" s="37"/>
      <c r="B161" s="164"/>
      <c r="C161" s="165" t="s">
        <v>257</v>
      </c>
      <c r="D161" s="165" t="s">
        <v>137</v>
      </c>
      <c r="E161" s="166" t="s">
        <v>258</v>
      </c>
      <c r="F161" s="167" t="s">
        <v>259</v>
      </c>
      <c r="G161" s="168" t="s">
        <v>176</v>
      </c>
      <c r="H161" s="169">
        <v>75.129999999999995</v>
      </c>
      <c r="I161" s="170"/>
      <c r="J161" s="171">
        <f>ROUND(I161*H161,2)</f>
        <v>0</v>
      </c>
      <c r="K161" s="172"/>
      <c r="L161" s="38"/>
      <c r="M161" s="173" t="s">
        <v>3</v>
      </c>
      <c r="N161" s="174" t="s">
        <v>45</v>
      </c>
      <c r="O161" s="71"/>
      <c r="P161" s="175">
        <f>O161*H161</f>
        <v>0</v>
      </c>
      <c r="Q161" s="175">
        <v>0.11</v>
      </c>
      <c r="R161" s="175">
        <f>Q161*H161</f>
        <v>8.2643000000000004</v>
      </c>
      <c r="S161" s="175">
        <v>0</v>
      </c>
      <c r="T161" s="17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7" t="s">
        <v>141</v>
      </c>
      <c r="AT161" s="177" t="s">
        <v>137</v>
      </c>
      <c r="AU161" s="177" t="s">
        <v>84</v>
      </c>
      <c r="AY161" s="18" t="s">
        <v>135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8" t="s">
        <v>82</v>
      </c>
      <c r="BK161" s="178">
        <f>ROUND(I161*H161,2)</f>
        <v>0</v>
      </c>
      <c r="BL161" s="18" t="s">
        <v>141</v>
      </c>
      <c r="BM161" s="177" t="s">
        <v>260</v>
      </c>
    </row>
    <row r="162" s="2" customFormat="1" ht="37.8" customHeight="1">
      <c r="A162" s="37"/>
      <c r="B162" s="164"/>
      <c r="C162" s="165" t="s">
        <v>261</v>
      </c>
      <c r="D162" s="165" t="s">
        <v>137</v>
      </c>
      <c r="E162" s="166" t="s">
        <v>262</v>
      </c>
      <c r="F162" s="167" t="s">
        <v>263</v>
      </c>
      <c r="G162" s="168" t="s">
        <v>176</v>
      </c>
      <c r="H162" s="169">
        <v>300.51999999999998</v>
      </c>
      <c r="I162" s="170"/>
      <c r="J162" s="171">
        <f>ROUND(I162*H162,2)</f>
        <v>0</v>
      </c>
      <c r="K162" s="172"/>
      <c r="L162" s="38"/>
      <c r="M162" s="173" t="s">
        <v>3</v>
      </c>
      <c r="N162" s="174" t="s">
        <v>45</v>
      </c>
      <c r="O162" s="71"/>
      <c r="P162" s="175">
        <f>O162*H162</f>
        <v>0</v>
      </c>
      <c r="Q162" s="175">
        <v>0.010999999999999999</v>
      </c>
      <c r="R162" s="175">
        <f>Q162*H162</f>
        <v>3.3057199999999995</v>
      </c>
      <c r="S162" s="175">
        <v>0</v>
      </c>
      <c r="T162" s="17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7" t="s">
        <v>141</v>
      </c>
      <c r="AT162" s="177" t="s">
        <v>137</v>
      </c>
      <c r="AU162" s="177" t="s">
        <v>84</v>
      </c>
      <c r="AY162" s="18" t="s">
        <v>135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8" t="s">
        <v>82</v>
      </c>
      <c r="BK162" s="178">
        <f>ROUND(I162*H162,2)</f>
        <v>0</v>
      </c>
      <c r="BL162" s="18" t="s">
        <v>141</v>
      </c>
      <c r="BM162" s="177" t="s">
        <v>264</v>
      </c>
    </row>
    <row r="163" s="2" customFormat="1" ht="37.8" customHeight="1">
      <c r="A163" s="37"/>
      <c r="B163" s="164"/>
      <c r="C163" s="165" t="s">
        <v>265</v>
      </c>
      <c r="D163" s="165" t="s">
        <v>137</v>
      </c>
      <c r="E163" s="166" t="s">
        <v>266</v>
      </c>
      <c r="F163" s="167" t="s">
        <v>267</v>
      </c>
      <c r="G163" s="168" t="s">
        <v>187</v>
      </c>
      <c r="H163" s="169">
        <v>100</v>
      </c>
      <c r="I163" s="170"/>
      <c r="J163" s="171">
        <f>ROUND(I163*H163,2)</f>
        <v>0</v>
      </c>
      <c r="K163" s="172"/>
      <c r="L163" s="38"/>
      <c r="M163" s="173" t="s">
        <v>3</v>
      </c>
      <c r="N163" s="174" t="s">
        <v>45</v>
      </c>
      <c r="O163" s="71"/>
      <c r="P163" s="175">
        <f>O163*H163</f>
        <v>0</v>
      </c>
      <c r="Q163" s="175">
        <v>2.0000000000000002E-05</v>
      </c>
      <c r="R163" s="175">
        <f>Q163*H163</f>
        <v>0.002</v>
      </c>
      <c r="S163" s="175">
        <v>0</v>
      </c>
      <c r="T163" s="17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7" t="s">
        <v>141</v>
      </c>
      <c r="AT163" s="177" t="s">
        <v>137</v>
      </c>
      <c r="AU163" s="177" t="s">
        <v>84</v>
      </c>
      <c r="AY163" s="18" t="s">
        <v>135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8" t="s">
        <v>82</v>
      </c>
      <c r="BK163" s="178">
        <f>ROUND(I163*H163,2)</f>
        <v>0</v>
      </c>
      <c r="BL163" s="18" t="s">
        <v>141</v>
      </c>
      <c r="BM163" s="177" t="s">
        <v>268</v>
      </c>
    </row>
    <row r="164" s="2" customFormat="1" ht="37.8" customHeight="1">
      <c r="A164" s="37"/>
      <c r="B164" s="164"/>
      <c r="C164" s="165" t="s">
        <v>269</v>
      </c>
      <c r="D164" s="165" t="s">
        <v>137</v>
      </c>
      <c r="E164" s="166" t="s">
        <v>270</v>
      </c>
      <c r="F164" s="167" t="s">
        <v>271</v>
      </c>
      <c r="G164" s="168" t="s">
        <v>182</v>
      </c>
      <c r="H164" s="169">
        <v>5</v>
      </c>
      <c r="I164" s="170"/>
      <c r="J164" s="171">
        <f>ROUND(I164*H164,2)</f>
        <v>0</v>
      </c>
      <c r="K164" s="172"/>
      <c r="L164" s="38"/>
      <c r="M164" s="173" t="s">
        <v>3</v>
      </c>
      <c r="N164" s="174" t="s">
        <v>45</v>
      </c>
      <c r="O164" s="71"/>
      <c r="P164" s="175">
        <f>O164*H164</f>
        <v>0</v>
      </c>
      <c r="Q164" s="175">
        <v>0.017770000000000001</v>
      </c>
      <c r="R164" s="175">
        <f>Q164*H164</f>
        <v>0.088850000000000012</v>
      </c>
      <c r="S164" s="175">
        <v>0</v>
      </c>
      <c r="T164" s="17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7" t="s">
        <v>141</v>
      </c>
      <c r="AT164" s="177" t="s">
        <v>137</v>
      </c>
      <c r="AU164" s="177" t="s">
        <v>84</v>
      </c>
      <c r="AY164" s="18" t="s">
        <v>135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8" t="s">
        <v>82</v>
      </c>
      <c r="BK164" s="178">
        <f>ROUND(I164*H164,2)</f>
        <v>0</v>
      </c>
      <c r="BL164" s="18" t="s">
        <v>141</v>
      </c>
      <c r="BM164" s="177" t="s">
        <v>272</v>
      </c>
    </row>
    <row r="165" s="2" customFormat="1" ht="24.15" customHeight="1">
      <c r="A165" s="37"/>
      <c r="B165" s="164"/>
      <c r="C165" s="203" t="s">
        <v>273</v>
      </c>
      <c r="D165" s="203" t="s">
        <v>274</v>
      </c>
      <c r="E165" s="204" t="s">
        <v>275</v>
      </c>
      <c r="F165" s="205" t="s">
        <v>276</v>
      </c>
      <c r="G165" s="206" t="s">
        <v>182</v>
      </c>
      <c r="H165" s="207">
        <v>3</v>
      </c>
      <c r="I165" s="208"/>
      <c r="J165" s="209">
        <f>ROUND(I165*H165,2)</f>
        <v>0</v>
      </c>
      <c r="K165" s="210"/>
      <c r="L165" s="211"/>
      <c r="M165" s="212" t="s">
        <v>3</v>
      </c>
      <c r="N165" s="213" t="s">
        <v>45</v>
      </c>
      <c r="O165" s="71"/>
      <c r="P165" s="175">
        <f>O165*H165</f>
        <v>0</v>
      </c>
      <c r="Q165" s="175">
        <v>0.014890000000000001</v>
      </c>
      <c r="R165" s="175">
        <f>Q165*H165</f>
        <v>0.044670000000000001</v>
      </c>
      <c r="S165" s="175">
        <v>0</v>
      </c>
      <c r="T165" s="17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7" t="s">
        <v>173</v>
      </c>
      <c r="AT165" s="177" t="s">
        <v>274</v>
      </c>
      <c r="AU165" s="177" t="s">
        <v>84</v>
      </c>
      <c r="AY165" s="18" t="s">
        <v>135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8" t="s">
        <v>82</v>
      </c>
      <c r="BK165" s="178">
        <f>ROUND(I165*H165,2)</f>
        <v>0</v>
      </c>
      <c r="BL165" s="18" t="s">
        <v>141</v>
      </c>
      <c r="BM165" s="177" t="s">
        <v>277</v>
      </c>
    </row>
    <row r="166" s="2" customFormat="1" ht="24.15" customHeight="1">
      <c r="A166" s="37"/>
      <c r="B166" s="164"/>
      <c r="C166" s="203" t="s">
        <v>278</v>
      </c>
      <c r="D166" s="203" t="s">
        <v>274</v>
      </c>
      <c r="E166" s="204" t="s">
        <v>279</v>
      </c>
      <c r="F166" s="205" t="s">
        <v>280</v>
      </c>
      <c r="G166" s="206" t="s">
        <v>182</v>
      </c>
      <c r="H166" s="207">
        <v>2</v>
      </c>
      <c r="I166" s="208"/>
      <c r="J166" s="209">
        <f>ROUND(I166*H166,2)</f>
        <v>0</v>
      </c>
      <c r="K166" s="210"/>
      <c r="L166" s="211"/>
      <c r="M166" s="212" t="s">
        <v>3</v>
      </c>
      <c r="N166" s="213" t="s">
        <v>45</v>
      </c>
      <c r="O166" s="71"/>
      <c r="P166" s="175">
        <f>O166*H166</f>
        <v>0</v>
      </c>
      <c r="Q166" s="175">
        <v>0.01521</v>
      </c>
      <c r="R166" s="175">
        <f>Q166*H166</f>
        <v>0.030419999999999999</v>
      </c>
      <c r="S166" s="175">
        <v>0</v>
      </c>
      <c r="T166" s="17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7" t="s">
        <v>173</v>
      </c>
      <c r="AT166" s="177" t="s">
        <v>274</v>
      </c>
      <c r="AU166" s="177" t="s">
        <v>84</v>
      </c>
      <c r="AY166" s="18" t="s">
        <v>135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8" t="s">
        <v>82</v>
      </c>
      <c r="BK166" s="178">
        <f>ROUND(I166*H166,2)</f>
        <v>0</v>
      </c>
      <c r="BL166" s="18" t="s">
        <v>141</v>
      </c>
      <c r="BM166" s="177" t="s">
        <v>281</v>
      </c>
    </row>
    <row r="167" s="12" customFormat="1" ht="22.8" customHeight="1">
      <c r="A167" s="12"/>
      <c r="B167" s="151"/>
      <c r="C167" s="12"/>
      <c r="D167" s="152" t="s">
        <v>73</v>
      </c>
      <c r="E167" s="162" t="s">
        <v>179</v>
      </c>
      <c r="F167" s="162" t="s">
        <v>282</v>
      </c>
      <c r="G167" s="12"/>
      <c r="H167" s="12"/>
      <c r="I167" s="154"/>
      <c r="J167" s="163">
        <f>BK167</f>
        <v>0</v>
      </c>
      <c r="K167" s="12"/>
      <c r="L167" s="151"/>
      <c r="M167" s="156"/>
      <c r="N167" s="157"/>
      <c r="O167" s="157"/>
      <c r="P167" s="158">
        <f>SUM(P168:P187)</f>
        <v>0</v>
      </c>
      <c r="Q167" s="157"/>
      <c r="R167" s="158">
        <f>SUM(R168:R187)</f>
        <v>0.0030052</v>
      </c>
      <c r="S167" s="157"/>
      <c r="T167" s="159">
        <f>SUM(T168:T187)</f>
        <v>79.725265000000007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2" t="s">
        <v>82</v>
      </c>
      <c r="AT167" s="160" t="s">
        <v>73</v>
      </c>
      <c r="AU167" s="160" t="s">
        <v>82</v>
      </c>
      <c r="AY167" s="152" t="s">
        <v>135</v>
      </c>
      <c r="BK167" s="161">
        <f>SUM(BK168:BK187)</f>
        <v>0</v>
      </c>
    </row>
    <row r="168" s="2" customFormat="1" ht="37.8" customHeight="1">
      <c r="A168" s="37"/>
      <c r="B168" s="164"/>
      <c r="C168" s="165" t="s">
        <v>283</v>
      </c>
      <c r="D168" s="165" t="s">
        <v>137</v>
      </c>
      <c r="E168" s="166" t="s">
        <v>284</v>
      </c>
      <c r="F168" s="167" t="s">
        <v>285</v>
      </c>
      <c r="G168" s="168" t="s">
        <v>182</v>
      </c>
      <c r="H168" s="169">
        <v>1</v>
      </c>
      <c r="I168" s="170"/>
      <c r="J168" s="171">
        <f>ROUND(I168*H168,2)</f>
        <v>0</v>
      </c>
      <c r="K168" s="172"/>
      <c r="L168" s="38"/>
      <c r="M168" s="173" t="s">
        <v>3</v>
      </c>
      <c r="N168" s="174" t="s">
        <v>45</v>
      </c>
      <c r="O168" s="71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7" t="s">
        <v>141</v>
      </c>
      <c r="AT168" s="177" t="s">
        <v>137</v>
      </c>
      <c r="AU168" s="177" t="s">
        <v>84</v>
      </c>
      <c r="AY168" s="18" t="s">
        <v>135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8" t="s">
        <v>82</v>
      </c>
      <c r="BK168" s="178">
        <f>ROUND(I168*H168,2)</f>
        <v>0</v>
      </c>
      <c r="BL168" s="18" t="s">
        <v>141</v>
      </c>
      <c r="BM168" s="177" t="s">
        <v>286</v>
      </c>
    </row>
    <row r="169" s="2" customFormat="1" ht="49.05" customHeight="1">
      <c r="A169" s="37"/>
      <c r="B169" s="164"/>
      <c r="C169" s="165" t="s">
        <v>287</v>
      </c>
      <c r="D169" s="165" t="s">
        <v>137</v>
      </c>
      <c r="E169" s="166" t="s">
        <v>288</v>
      </c>
      <c r="F169" s="167" t="s">
        <v>289</v>
      </c>
      <c r="G169" s="168" t="s">
        <v>182</v>
      </c>
      <c r="H169" s="169">
        <v>30</v>
      </c>
      <c r="I169" s="170"/>
      <c r="J169" s="171">
        <f>ROUND(I169*H169,2)</f>
        <v>0</v>
      </c>
      <c r="K169" s="172"/>
      <c r="L169" s="38"/>
      <c r="M169" s="173" t="s">
        <v>3</v>
      </c>
      <c r="N169" s="174" t="s">
        <v>45</v>
      </c>
      <c r="O169" s="71"/>
      <c r="P169" s="175">
        <f>O169*H169</f>
        <v>0</v>
      </c>
      <c r="Q169" s="175">
        <v>0</v>
      </c>
      <c r="R169" s="175">
        <f>Q169*H169</f>
        <v>0</v>
      </c>
      <c r="S169" s="175">
        <v>0</v>
      </c>
      <c r="T169" s="17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7" t="s">
        <v>141</v>
      </c>
      <c r="AT169" s="177" t="s">
        <v>137</v>
      </c>
      <c r="AU169" s="177" t="s">
        <v>84</v>
      </c>
      <c r="AY169" s="18" t="s">
        <v>135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8" t="s">
        <v>82</v>
      </c>
      <c r="BK169" s="178">
        <f>ROUND(I169*H169,2)</f>
        <v>0</v>
      </c>
      <c r="BL169" s="18" t="s">
        <v>141</v>
      </c>
      <c r="BM169" s="177" t="s">
        <v>290</v>
      </c>
    </row>
    <row r="170" s="2" customFormat="1" ht="37.8" customHeight="1">
      <c r="A170" s="37"/>
      <c r="B170" s="164"/>
      <c r="C170" s="165" t="s">
        <v>291</v>
      </c>
      <c r="D170" s="165" t="s">
        <v>137</v>
      </c>
      <c r="E170" s="166" t="s">
        <v>292</v>
      </c>
      <c r="F170" s="167" t="s">
        <v>293</v>
      </c>
      <c r="G170" s="168" t="s">
        <v>176</v>
      </c>
      <c r="H170" s="169">
        <v>75.129999999999995</v>
      </c>
      <c r="I170" s="170"/>
      <c r="J170" s="171">
        <f>ROUND(I170*H170,2)</f>
        <v>0</v>
      </c>
      <c r="K170" s="172"/>
      <c r="L170" s="38"/>
      <c r="M170" s="173" t="s">
        <v>3</v>
      </c>
      <c r="N170" s="174" t="s">
        <v>45</v>
      </c>
      <c r="O170" s="71"/>
      <c r="P170" s="175">
        <f>O170*H170</f>
        <v>0</v>
      </c>
      <c r="Q170" s="175">
        <v>4.0000000000000003E-05</v>
      </c>
      <c r="R170" s="175">
        <f>Q170*H170</f>
        <v>0.0030052</v>
      </c>
      <c r="S170" s="175">
        <v>0</v>
      </c>
      <c r="T170" s="17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7" t="s">
        <v>141</v>
      </c>
      <c r="AT170" s="177" t="s">
        <v>137</v>
      </c>
      <c r="AU170" s="177" t="s">
        <v>84</v>
      </c>
      <c r="AY170" s="18" t="s">
        <v>135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8" t="s">
        <v>82</v>
      </c>
      <c r="BK170" s="178">
        <f>ROUND(I170*H170,2)</f>
        <v>0</v>
      </c>
      <c r="BL170" s="18" t="s">
        <v>141</v>
      </c>
      <c r="BM170" s="177" t="s">
        <v>294</v>
      </c>
    </row>
    <row r="171" s="2" customFormat="1" ht="37.8" customHeight="1">
      <c r="A171" s="37"/>
      <c r="B171" s="164"/>
      <c r="C171" s="165" t="s">
        <v>295</v>
      </c>
      <c r="D171" s="165" t="s">
        <v>137</v>
      </c>
      <c r="E171" s="166" t="s">
        <v>296</v>
      </c>
      <c r="F171" s="167" t="s">
        <v>297</v>
      </c>
      <c r="G171" s="168" t="s">
        <v>176</v>
      </c>
      <c r="H171" s="169">
        <v>79.265000000000001</v>
      </c>
      <c r="I171" s="170"/>
      <c r="J171" s="171">
        <f>ROUND(I171*H171,2)</f>
        <v>0</v>
      </c>
      <c r="K171" s="172"/>
      <c r="L171" s="38"/>
      <c r="M171" s="173" t="s">
        <v>3</v>
      </c>
      <c r="N171" s="174" t="s">
        <v>45</v>
      </c>
      <c r="O171" s="71"/>
      <c r="P171" s="175">
        <f>O171*H171</f>
        <v>0</v>
      </c>
      <c r="Q171" s="175">
        <v>0</v>
      </c>
      <c r="R171" s="175">
        <f>Q171*H171</f>
        <v>0</v>
      </c>
      <c r="S171" s="175">
        <v>0.26100000000000001</v>
      </c>
      <c r="T171" s="176">
        <f>S171*H171</f>
        <v>20.688165000000001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7" t="s">
        <v>141</v>
      </c>
      <c r="AT171" s="177" t="s">
        <v>137</v>
      </c>
      <c r="AU171" s="177" t="s">
        <v>84</v>
      </c>
      <c r="AY171" s="18" t="s">
        <v>135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8" t="s">
        <v>82</v>
      </c>
      <c r="BK171" s="178">
        <f>ROUND(I171*H171,2)</f>
        <v>0</v>
      </c>
      <c r="BL171" s="18" t="s">
        <v>141</v>
      </c>
      <c r="BM171" s="177" t="s">
        <v>298</v>
      </c>
    </row>
    <row r="172" s="13" customFormat="1">
      <c r="A172" s="13"/>
      <c r="B172" s="179"/>
      <c r="C172" s="13"/>
      <c r="D172" s="180" t="s">
        <v>143</v>
      </c>
      <c r="E172" s="181" t="s">
        <v>3</v>
      </c>
      <c r="F172" s="182" t="s">
        <v>299</v>
      </c>
      <c r="G172" s="13"/>
      <c r="H172" s="183">
        <v>49.619999999999997</v>
      </c>
      <c r="I172" s="184"/>
      <c r="J172" s="13"/>
      <c r="K172" s="13"/>
      <c r="L172" s="179"/>
      <c r="M172" s="185"/>
      <c r="N172" s="186"/>
      <c r="O172" s="186"/>
      <c r="P172" s="186"/>
      <c r="Q172" s="186"/>
      <c r="R172" s="186"/>
      <c r="S172" s="186"/>
      <c r="T172" s="18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1" t="s">
        <v>143</v>
      </c>
      <c r="AU172" s="181" t="s">
        <v>84</v>
      </c>
      <c r="AV172" s="13" t="s">
        <v>84</v>
      </c>
      <c r="AW172" s="13" t="s">
        <v>35</v>
      </c>
      <c r="AX172" s="13" t="s">
        <v>74</v>
      </c>
      <c r="AY172" s="181" t="s">
        <v>135</v>
      </c>
    </row>
    <row r="173" s="13" customFormat="1">
      <c r="A173" s="13"/>
      <c r="B173" s="179"/>
      <c r="C173" s="13"/>
      <c r="D173" s="180" t="s">
        <v>143</v>
      </c>
      <c r="E173" s="181" t="s">
        <v>3</v>
      </c>
      <c r="F173" s="182" t="s">
        <v>300</v>
      </c>
      <c r="G173" s="13"/>
      <c r="H173" s="183">
        <v>29.645</v>
      </c>
      <c r="I173" s="184"/>
      <c r="J173" s="13"/>
      <c r="K173" s="13"/>
      <c r="L173" s="179"/>
      <c r="M173" s="185"/>
      <c r="N173" s="186"/>
      <c r="O173" s="186"/>
      <c r="P173" s="186"/>
      <c r="Q173" s="186"/>
      <c r="R173" s="186"/>
      <c r="S173" s="186"/>
      <c r="T173" s="18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1" t="s">
        <v>143</v>
      </c>
      <c r="AU173" s="181" t="s">
        <v>84</v>
      </c>
      <c r="AV173" s="13" t="s">
        <v>84</v>
      </c>
      <c r="AW173" s="13" t="s">
        <v>35</v>
      </c>
      <c r="AX173" s="13" t="s">
        <v>74</v>
      </c>
      <c r="AY173" s="181" t="s">
        <v>135</v>
      </c>
    </row>
    <row r="174" s="15" customFormat="1">
      <c r="A174" s="15"/>
      <c r="B174" s="195"/>
      <c r="C174" s="15"/>
      <c r="D174" s="180" t="s">
        <v>143</v>
      </c>
      <c r="E174" s="196" t="s">
        <v>3</v>
      </c>
      <c r="F174" s="197" t="s">
        <v>197</v>
      </c>
      <c r="G174" s="15"/>
      <c r="H174" s="198">
        <v>79.265000000000001</v>
      </c>
      <c r="I174" s="199"/>
      <c r="J174" s="15"/>
      <c r="K174" s="15"/>
      <c r="L174" s="195"/>
      <c r="M174" s="200"/>
      <c r="N174" s="201"/>
      <c r="O174" s="201"/>
      <c r="P174" s="201"/>
      <c r="Q174" s="201"/>
      <c r="R174" s="201"/>
      <c r="S174" s="201"/>
      <c r="T174" s="20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196" t="s">
        <v>143</v>
      </c>
      <c r="AU174" s="196" t="s">
        <v>84</v>
      </c>
      <c r="AV174" s="15" t="s">
        <v>141</v>
      </c>
      <c r="AW174" s="15" t="s">
        <v>35</v>
      </c>
      <c r="AX174" s="15" t="s">
        <v>82</v>
      </c>
      <c r="AY174" s="196" t="s">
        <v>135</v>
      </c>
    </row>
    <row r="175" s="2" customFormat="1" ht="24.15" customHeight="1">
      <c r="A175" s="37"/>
      <c r="B175" s="164"/>
      <c r="C175" s="165" t="s">
        <v>301</v>
      </c>
      <c r="D175" s="165" t="s">
        <v>137</v>
      </c>
      <c r="E175" s="166" t="s">
        <v>302</v>
      </c>
      <c r="F175" s="167" t="s">
        <v>303</v>
      </c>
      <c r="G175" s="168" t="s">
        <v>140</v>
      </c>
      <c r="H175" s="169">
        <v>11.85</v>
      </c>
      <c r="I175" s="170"/>
      <c r="J175" s="171">
        <f>ROUND(I175*H175,2)</f>
        <v>0</v>
      </c>
      <c r="K175" s="172"/>
      <c r="L175" s="38"/>
      <c r="M175" s="173" t="s">
        <v>3</v>
      </c>
      <c r="N175" s="174" t="s">
        <v>45</v>
      </c>
      <c r="O175" s="71"/>
      <c r="P175" s="175">
        <f>O175*H175</f>
        <v>0</v>
      </c>
      <c r="Q175" s="175">
        <v>0</v>
      </c>
      <c r="R175" s="175">
        <f>Q175*H175</f>
        <v>0</v>
      </c>
      <c r="S175" s="175">
        <v>2.2000000000000002</v>
      </c>
      <c r="T175" s="176">
        <f>S175*H175</f>
        <v>26.07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7" t="s">
        <v>141</v>
      </c>
      <c r="AT175" s="177" t="s">
        <v>137</v>
      </c>
      <c r="AU175" s="177" t="s">
        <v>84</v>
      </c>
      <c r="AY175" s="18" t="s">
        <v>135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8" t="s">
        <v>82</v>
      </c>
      <c r="BK175" s="178">
        <f>ROUND(I175*H175,2)</f>
        <v>0</v>
      </c>
      <c r="BL175" s="18" t="s">
        <v>141</v>
      </c>
      <c r="BM175" s="177" t="s">
        <v>304</v>
      </c>
    </row>
    <row r="176" s="13" customFormat="1">
      <c r="A176" s="13"/>
      <c r="B176" s="179"/>
      <c r="C176" s="13"/>
      <c r="D176" s="180" t="s">
        <v>143</v>
      </c>
      <c r="E176" s="181" t="s">
        <v>3</v>
      </c>
      <c r="F176" s="182" t="s">
        <v>160</v>
      </c>
      <c r="G176" s="13"/>
      <c r="H176" s="183">
        <v>11.85</v>
      </c>
      <c r="I176" s="184"/>
      <c r="J176" s="13"/>
      <c r="K176" s="13"/>
      <c r="L176" s="179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1" t="s">
        <v>143</v>
      </c>
      <c r="AU176" s="181" t="s">
        <v>84</v>
      </c>
      <c r="AV176" s="13" t="s">
        <v>84</v>
      </c>
      <c r="AW176" s="13" t="s">
        <v>35</v>
      </c>
      <c r="AX176" s="13" t="s">
        <v>82</v>
      </c>
      <c r="AY176" s="181" t="s">
        <v>135</v>
      </c>
    </row>
    <row r="177" s="2" customFormat="1" ht="24.15" customHeight="1">
      <c r="A177" s="37"/>
      <c r="B177" s="164"/>
      <c r="C177" s="165" t="s">
        <v>305</v>
      </c>
      <c r="D177" s="165" t="s">
        <v>137</v>
      </c>
      <c r="E177" s="166" t="s">
        <v>306</v>
      </c>
      <c r="F177" s="167" t="s">
        <v>307</v>
      </c>
      <c r="G177" s="168" t="s">
        <v>176</v>
      </c>
      <c r="H177" s="169">
        <v>79</v>
      </c>
      <c r="I177" s="170"/>
      <c r="J177" s="171">
        <f>ROUND(I177*H177,2)</f>
        <v>0</v>
      </c>
      <c r="K177" s="172"/>
      <c r="L177" s="38"/>
      <c r="M177" s="173" t="s">
        <v>3</v>
      </c>
      <c r="N177" s="174" t="s">
        <v>45</v>
      </c>
      <c r="O177" s="71"/>
      <c r="P177" s="175">
        <f>O177*H177</f>
        <v>0</v>
      </c>
      <c r="Q177" s="175">
        <v>0</v>
      </c>
      <c r="R177" s="175">
        <f>Q177*H177</f>
        <v>0</v>
      </c>
      <c r="S177" s="175">
        <v>0.089999999999999997</v>
      </c>
      <c r="T177" s="176">
        <f>S177*H177</f>
        <v>7.1099999999999994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77" t="s">
        <v>141</v>
      </c>
      <c r="AT177" s="177" t="s">
        <v>137</v>
      </c>
      <c r="AU177" s="177" t="s">
        <v>84</v>
      </c>
      <c r="AY177" s="18" t="s">
        <v>135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8" t="s">
        <v>82</v>
      </c>
      <c r="BK177" s="178">
        <f>ROUND(I177*H177,2)</f>
        <v>0</v>
      </c>
      <c r="BL177" s="18" t="s">
        <v>141</v>
      </c>
      <c r="BM177" s="177" t="s">
        <v>308</v>
      </c>
    </row>
    <row r="178" s="2" customFormat="1" ht="24.15" customHeight="1">
      <c r="A178" s="37"/>
      <c r="B178" s="164"/>
      <c r="C178" s="165" t="s">
        <v>309</v>
      </c>
      <c r="D178" s="165" t="s">
        <v>137</v>
      </c>
      <c r="E178" s="166" t="s">
        <v>310</v>
      </c>
      <c r="F178" s="167" t="s">
        <v>311</v>
      </c>
      <c r="G178" s="168" t="s">
        <v>187</v>
      </c>
      <c r="H178" s="169">
        <v>45</v>
      </c>
      <c r="I178" s="170"/>
      <c r="J178" s="171">
        <f>ROUND(I178*H178,2)</f>
        <v>0</v>
      </c>
      <c r="K178" s="172"/>
      <c r="L178" s="38"/>
      <c r="M178" s="173" t="s">
        <v>3</v>
      </c>
      <c r="N178" s="174" t="s">
        <v>45</v>
      </c>
      <c r="O178" s="71"/>
      <c r="P178" s="175">
        <f>O178*H178</f>
        <v>0</v>
      </c>
      <c r="Q178" s="175">
        <v>0</v>
      </c>
      <c r="R178" s="175">
        <f>Q178*H178</f>
        <v>0</v>
      </c>
      <c r="S178" s="175">
        <v>0.0089999999999999993</v>
      </c>
      <c r="T178" s="176">
        <f>S178*H178</f>
        <v>0.40499999999999997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7" t="s">
        <v>141</v>
      </c>
      <c r="AT178" s="177" t="s">
        <v>137</v>
      </c>
      <c r="AU178" s="177" t="s">
        <v>84</v>
      </c>
      <c r="AY178" s="18" t="s">
        <v>135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8" t="s">
        <v>82</v>
      </c>
      <c r="BK178" s="178">
        <f>ROUND(I178*H178,2)</f>
        <v>0</v>
      </c>
      <c r="BL178" s="18" t="s">
        <v>141</v>
      </c>
      <c r="BM178" s="177" t="s">
        <v>312</v>
      </c>
    </row>
    <row r="179" s="2" customFormat="1" ht="37.8" customHeight="1">
      <c r="A179" s="37"/>
      <c r="B179" s="164"/>
      <c r="C179" s="165" t="s">
        <v>313</v>
      </c>
      <c r="D179" s="165" t="s">
        <v>137</v>
      </c>
      <c r="E179" s="166" t="s">
        <v>314</v>
      </c>
      <c r="F179" s="167" t="s">
        <v>315</v>
      </c>
      <c r="G179" s="168" t="s">
        <v>176</v>
      </c>
      <c r="H179" s="169">
        <v>3</v>
      </c>
      <c r="I179" s="170"/>
      <c r="J179" s="171">
        <f>ROUND(I179*H179,2)</f>
        <v>0</v>
      </c>
      <c r="K179" s="172"/>
      <c r="L179" s="38"/>
      <c r="M179" s="173" t="s">
        <v>3</v>
      </c>
      <c r="N179" s="174" t="s">
        <v>45</v>
      </c>
      <c r="O179" s="71"/>
      <c r="P179" s="175">
        <f>O179*H179</f>
        <v>0</v>
      </c>
      <c r="Q179" s="175">
        <v>0</v>
      </c>
      <c r="R179" s="175">
        <f>Q179*H179</f>
        <v>0</v>
      </c>
      <c r="S179" s="175">
        <v>0.027</v>
      </c>
      <c r="T179" s="176">
        <f>S179*H179</f>
        <v>0.081000000000000003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7" t="s">
        <v>141</v>
      </c>
      <c r="AT179" s="177" t="s">
        <v>137</v>
      </c>
      <c r="AU179" s="177" t="s">
        <v>84</v>
      </c>
      <c r="AY179" s="18" t="s">
        <v>135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8" t="s">
        <v>82</v>
      </c>
      <c r="BK179" s="178">
        <f>ROUND(I179*H179,2)</f>
        <v>0</v>
      </c>
      <c r="BL179" s="18" t="s">
        <v>141</v>
      </c>
      <c r="BM179" s="177" t="s">
        <v>316</v>
      </c>
    </row>
    <row r="180" s="2" customFormat="1" ht="37.8" customHeight="1">
      <c r="A180" s="37"/>
      <c r="B180" s="164"/>
      <c r="C180" s="165" t="s">
        <v>317</v>
      </c>
      <c r="D180" s="165" t="s">
        <v>137</v>
      </c>
      <c r="E180" s="166" t="s">
        <v>318</v>
      </c>
      <c r="F180" s="167" t="s">
        <v>319</v>
      </c>
      <c r="G180" s="168" t="s">
        <v>176</v>
      </c>
      <c r="H180" s="169">
        <v>13</v>
      </c>
      <c r="I180" s="170"/>
      <c r="J180" s="171">
        <f>ROUND(I180*H180,2)</f>
        <v>0</v>
      </c>
      <c r="K180" s="172"/>
      <c r="L180" s="38"/>
      <c r="M180" s="173" t="s">
        <v>3</v>
      </c>
      <c r="N180" s="174" t="s">
        <v>45</v>
      </c>
      <c r="O180" s="71"/>
      <c r="P180" s="175">
        <f>O180*H180</f>
        <v>0</v>
      </c>
      <c r="Q180" s="175">
        <v>0</v>
      </c>
      <c r="R180" s="175">
        <f>Q180*H180</f>
        <v>0</v>
      </c>
      <c r="S180" s="175">
        <v>0.041000000000000002</v>
      </c>
      <c r="T180" s="176">
        <f>S180*H180</f>
        <v>0.53300000000000003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7" t="s">
        <v>141</v>
      </c>
      <c r="AT180" s="177" t="s">
        <v>137</v>
      </c>
      <c r="AU180" s="177" t="s">
        <v>84</v>
      </c>
      <c r="AY180" s="18" t="s">
        <v>135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8" t="s">
        <v>82</v>
      </c>
      <c r="BK180" s="178">
        <f>ROUND(I180*H180,2)</f>
        <v>0</v>
      </c>
      <c r="BL180" s="18" t="s">
        <v>141</v>
      </c>
      <c r="BM180" s="177" t="s">
        <v>320</v>
      </c>
    </row>
    <row r="181" s="2" customFormat="1" ht="37.8" customHeight="1">
      <c r="A181" s="37"/>
      <c r="B181" s="164"/>
      <c r="C181" s="165" t="s">
        <v>321</v>
      </c>
      <c r="D181" s="165" t="s">
        <v>137</v>
      </c>
      <c r="E181" s="166" t="s">
        <v>322</v>
      </c>
      <c r="F181" s="167" t="s">
        <v>323</v>
      </c>
      <c r="G181" s="168" t="s">
        <v>176</v>
      </c>
      <c r="H181" s="169">
        <v>105.34999999999999</v>
      </c>
      <c r="I181" s="170"/>
      <c r="J181" s="171">
        <f>ROUND(I181*H181,2)</f>
        <v>0</v>
      </c>
      <c r="K181" s="172"/>
      <c r="L181" s="38"/>
      <c r="M181" s="173" t="s">
        <v>3</v>
      </c>
      <c r="N181" s="174" t="s">
        <v>45</v>
      </c>
      <c r="O181" s="71"/>
      <c r="P181" s="175">
        <f>O181*H181</f>
        <v>0</v>
      </c>
      <c r="Q181" s="175">
        <v>0</v>
      </c>
      <c r="R181" s="175">
        <f>Q181*H181</f>
        <v>0</v>
      </c>
      <c r="S181" s="175">
        <v>0.045999999999999999</v>
      </c>
      <c r="T181" s="176">
        <f>S181*H181</f>
        <v>4.8460999999999999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7" t="s">
        <v>141</v>
      </c>
      <c r="AT181" s="177" t="s">
        <v>137</v>
      </c>
      <c r="AU181" s="177" t="s">
        <v>84</v>
      </c>
      <c r="AY181" s="18" t="s">
        <v>135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8" t="s">
        <v>82</v>
      </c>
      <c r="BK181" s="178">
        <f>ROUND(I181*H181,2)</f>
        <v>0</v>
      </c>
      <c r="BL181" s="18" t="s">
        <v>141</v>
      </c>
      <c r="BM181" s="177" t="s">
        <v>324</v>
      </c>
    </row>
    <row r="182" s="13" customFormat="1">
      <c r="A182" s="13"/>
      <c r="B182" s="179"/>
      <c r="C182" s="13"/>
      <c r="D182" s="180" t="s">
        <v>143</v>
      </c>
      <c r="E182" s="181" t="s">
        <v>3</v>
      </c>
      <c r="F182" s="182" t="s">
        <v>325</v>
      </c>
      <c r="G182" s="13"/>
      <c r="H182" s="183">
        <v>105.34999999999999</v>
      </c>
      <c r="I182" s="184"/>
      <c r="J182" s="13"/>
      <c r="K182" s="13"/>
      <c r="L182" s="179"/>
      <c r="M182" s="185"/>
      <c r="N182" s="186"/>
      <c r="O182" s="186"/>
      <c r="P182" s="186"/>
      <c r="Q182" s="186"/>
      <c r="R182" s="186"/>
      <c r="S182" s="186"/>
      <c r="T182" s="18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1" t="s">
        <v>143</v>
      </c>
      <c r="AU182" s="181" t="s">
        <v>84</v>
      </c>
      <c r="AV182" s="13" t="s">
        <v>84</v>
      </c>
      <c r="AW182" s="13" t="s">
        <v>35</v>
      </c>
      <c r="AX182" s="13" t="s">
        <v>82</v>
      </c>
      <c r="AY182" s="181" t="s">
        <v>135</v>
      </c>
    </row>
    <row r="183" s="2" customFormat="1" ht="37.8" customHeight="1">
      <c r="A183" s="37"/>
      <c r="B183" s="164"/>
      <c r="C183" s="165" t="s">
        <v>326</v>
      </c>
      <c r="D183" s="165" t="s">
        <v>137</v>
      </c>
      <c r="E183" s="166" t="s">
        <v>327</v>
      </c>
      <c r="F183" s="167" t="s">
        <v>328</v>
      </c>
      <c r="G183" s="168" t="s">
        <v>176</v>
      </c>
      <c r="H183" s="169">
        <v>294</v>
      </c>
      <c r="I183" s="170"/>
      <c r="J183" s="171">
        <f>ROUND(I183*H183,2)</f>
        <v>0</v>
      </c>
      <c r="K183" s="172"/>
      <c r="L183" s="38"/>
      <c r="M183" s="173" t="s">
        <v>3</v>
      </c>
      <c r="N183" s="174" t="s">
        <v>45</v>
      </c>
      <c r="O183" s="71"/>
      <c r="P183" s="175">
        <f>O183*H183</f>
        <v>0</v>
      </c>
      <c r="Q183" s="175">
        <v>0</v>
      </c>
      <c r="R183" s="175">
        <f>Q183*H183</f>
        <v>0</v>
      </c>
      <c r="S183" s="175">
        <v>0.068000000000000005</v>
      </c>
      <c r="T183" s="176">
        <f>S183*H183</f>
        <v>19.992000000000001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7" t="s">
        <v>141</v>
      </c>
      <c r="AT183" s="177" t="s">
        <v>137</v>
      </c>
      <c r="AU183" s="177" t="s">
        <v>84</v>
      </c>
      <c r="AY183" s="18" t="s">
        <v>135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8" t="s">
        <v>82</v>
      </c>
      <c r="BK183" s="178">
        <f>ROUND(I183*H183,2)</f>
        <v>0</v>
      </c>
      <c r="BL183" s="18" t="s">
        <v>141</v>
      </c>
      <c r="BM183" s="177" t="s">
        <v>329</v>
      </c>
    </row>
    <row r="184" s="13" customFormat="1">
      <c r="A184" s="13"/>
      <c r="B184" s="179"/>
      <c r="C184" s="13"/>
      <c r="D184" s="180" t="s">
        <v>143</v>
      </c>
      <c r="E184" s="181" t="s">
        <v>3</v>
      </c>
      <c r="F184" s="182" t="s">
        <v>330</v>
      </c>
      <c r="G184" s="13"/>
      <c r="H184" s="183">
        <v>294</v>
      </c>
      <c r="I184" s="184"/>
      <c r="J184" s="13"/>
      <c r="K184" s="13"/>
      <c r="L184" s="179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1" t="s">
        <v>143</v>
      </c>
      <c r="AU184" s="181" t="s">
        <v>84</v>
      </c>
      <c r="AV184" s="13" t="s">
        <v>84</v>
      </c>
      <c r="AW184" s="13" t="s">
        <v>35</v>
      </c>
      <c r="AX184" s="13" t="s">
        <v>82</v>
      </c>
      <c r="AY184" s="181" t="s">
        <v>135</v>
      </c>
    </row>
    <row r="185" s="2" customFormat="1" ht="24.15" customHeight="1">
      <c r="A185" s="37"/>
      <c r="B185" s="164"/>
      <c r="C185" s="165" t="s">
        <v>331</v>
      </c>
      <c r="D185" s="165" t="s">
        <v>137</v>
      </c>
      <c r="E185" s="166" t="s">
        <v>332</v>
      </c>
      <c r="F185" s="167" t="s">
        <v>333</v>
      </c>
      <c r="G185" s="168" t="s">
        <v>334</v>
      </c>
      <c r="H185" s="169">
        <v>1</v>
      </c>
      <c r="I185" s="170"/>
      <c r="J185" s="171">
        <f>ROUND(I185*H185,2)</f>
        <v>0</v>
      </c>
      <c r="K185" s="172"/>
      <c r="L185" s="38"/>
      <c r="M185" s="173" t="s">
        <v>3</v>
      </c>
      <c r="N185" s="174" t="s">
        <v>45</v>
      </c>
      <c r="O185" s="71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77" t="s">
        <v>141</v>
      </c>
      <c r="AT185" s="177" t="s">
        <v>137</v>
      </c>
      <c r="AU185" s="177" t="s">
        <v>84</v>
      </c>
      <c r="AY185" s="18" t="s">
        <v>135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8" t="s">
        <v>82</v>
      </c>
      <c r="BK185" s="178">
        <f>ROUND(I185*H185,2)</f>
        <v>0</v>
      </c>
      <c r="BL185" s="18" t="s">
        <v>141</v>
      </c>
      <c r="BM185" s="177" t="s">
        <v>335</v>
      </c>
    </row>
    <row r="186" s="2" customFormat="1" ht="24.15" customHeight="1">
      <c r="A186" s="37"/>
      <c r="B186" s="164"/>
      <c r="C186" s="165" t="s">
        <v>336</v>
      </c>
      <c r="D186" s="165" t="s">
        <v>137</v>
      </c>
      <c r="E186" s="166" t="s">
        <v>337</v>
      </c>
      <c r="F186" s="167" t="s">
        <v>338</v>
      </c>
      <c r="G186" s="168" t="s">
        <v>334</v>
      </c>
      <c r="H186" s="169">
        <v>1</v>
      </c>
      <c r="I186" s="170"/>
      <c r="J186" s="171">
        <f>ROUND(I186*H186,2)</f>
        <v>0</v>
      </c>
      <c r="K186" s="172"/>
      <c r="L186" s="38"/>
      <c r="M186" s="173" t="s">
        <v>3</v>
      </c>
      <c r="N186" s="174" t="s">
        <v>45</v>
      </c>
      <c r="O186" s="71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7" t="s">
        <v>141</v>
      </c>
      <c r="AT186" s="177" t="s">
        <v>137</v>
      </c>
      <c r="AU186" s="177" t="s">
        <v>84</v>
      </c>
      <c r="AY186" s="18" t="s">
        <v>135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8" t="s">
        <v>82</v>
      </c>
      <c r="BK186" s="178">
        <f>ROUND(I186*H186,2)</f>
        <v>0</v>
      </c>
      <c r="BL186" s="18" t="s">
        <v>141</v>
      </c>
      <c r="BM186" s="177" t="s">
        <v>339</v>
      </c>
    </row>
    <row r="187" s="2" customFormat="1" ht="24.15" customHeight="1">
      <c r="A187" s="37"/>
      <c r="B187" s="164"/>
      <c r="C187" s="165" t="s">
        <v>340</v>
      </c>
      <c r="D187" s="165" t="s">
        <v>137</v>
      </c>
      <c r="E187" s="166" t="s">
        <v>341</v>
      </c>
      <c r="F187" s="167" t="s">
        <v>342</v>
      </c>
      <c r="G187" s="168" t="s">
        <v>334</v>
      </c>
      <c r="H187" s="169">
        <v>1</v>
      </c>
      <c r="I187" s="170"/>
      <c r="J187" s="171">
        <f>ROUND(I187*H187,2)</f>
        <v>0</v>
      </c>
      <c r="K187" s="172"/>
      <c r="L187" s="38"/>
      <c r="M187" s="173" t="s">
        <v>3</v>
      </c>
      <c r="N187" s="174" t="s">
        <v>45</v>
      </c>
      <c r="O187" s="71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7" t="s">
        <v>141</v>
      </c>
      <c r="AT187" s="177" t="s">
        <v>137</v>
      </c>
      <c r="AU187" s="177" t="s">
        <v>84</v>
      </c>
      <c r="AY187" s="18" t="s">
        <v>135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8" t="s">
        <v>82</v>
      </c>
      <c r="BK187" s="178">
        <f>ROUND(I187*H187,2)</f>
        <v>0</v>
      </c>
      <c r="BL187" s="18" t="s">
        <v>141</v>
      </c>
      <c r="BM187" s="177" t="s">
        <v>343</v>
      </c>
    </row>
    <row r="188" s="12" customFormat="1" ht="22.8" customHeight="1">
      <c r="A188" s="12"/>
      <c r="B188" s="151"/>
      <c r="C188" s="12"/>
      <c r="D188" s="152" t="s">
        <v>73</v>
      </c>
      <c r="E188" s="162" t="s">
        <v>344</v>
      </c>
      <c r="F188" s="162" t="s">
        <v>345</v>
      </c>
      <c r="G188" s="12"/>
      <c r="H188" s="12"/>
      <c r="I188" s="154"/>
      <c r="J188" s="163">
        <f>BK188</f>
        <v>0</v>
      </c>
      <c r="K188" s="12"/>
      <c r="L188" s="151"/>
      <c r="M188" s="156"/>
      <c r="N188" s="157"/>
      <c r="O188" s="157"/>
      <c r="P188" s="158">
        <f>SUM(P189:P195)</f>
        <v>0</v>
      </c>
      <c r="Q188" s="157"/>
      <c r="R188" s="158">
        <f>SUM(R189:R195)</f>
        <v>0</v>
      </c>
      <c r="S188" s="157"/>
      <c r="T188" s="159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2" t="s">
        <v>82</v>
      </c>
      <c r="AT188" s="160" t="s">
        <v>73</v>
      </c>
      <c r="AU188" s="160" t="s">
        <v>82</v>
      </c>
      <c r="AY188" s="152" t="s">
        <v>135</v>
      </c>
      <c r="BK188" s="161">
        <f>SUM(BK189:BK195)</f>
        <v>0</v>
      </c>
    </row>
    <row r="189" s="2" customFormat="1" ht="37.8" customHeight="1">
      <c r="A189" s="37"/>
      <c r="B189" s="164"/>
      <c r="C189" s="165" t="s">
        <v>346</v>
      </c>
      <c r="D189" s="165" t="s">
        <v>137</v>
      </c>
      <c r="E189" s="166" t="s">
        <v>347</v>
      </c>
      <c r="F189" s="167" t="s">
        <v>348</v>
      </c>
      <c r="G189" s="168" t="s">
        <v>168</v>
      </c>
      <c r="H189" s="169">
        <v>80.724000000000004</v>
      </c>
      <c r="I189" s="170"/>
      <c r="J189" s="171">
        <f>ROUND(I189*H189,2)</f>
        <v>0</v>
      </c>
      <c r="K189" s="172"/>
      <c r="L189" s="38"/>
      <c r="M189" s="173" t="s">
        <v>3</v>
      </c>
      <c r="N189" s="174" t="s">
        <v>45</v>
      </c>
      <c r="O189" s="71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7" t="s">
        <v>141</v>
      </c>
      <c r="AT189" s="177" t="s">
        <v>137</v>
      </c>
      <c r="AU189" s="177" t="s">
        <v>84</v>
      </c>
      <c r="AY189" s="18" t="s">
        <v>135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8" t="s">
        <v>82</v>
      </c>
      <c r="BK189" s="178">
        <f>ROUND(I189*H189,2)</f>
        <v>0</v>
      </c>
      <c r="BL189" s="18" t="s">
        <v>141</v>
      </c>
      <c r="BM189" s="177" t="s">
        <v>349</v>
      </c>
    </row>
    <row r="190" s="2" customFormat="1" ht="24.15" customHeight="1">
      <c r="A190" s="37"/>
      <c r="B190" s="164"/>
      <c r="C190" s="165" t="s">
        <v>350</v>
      </c>
      <c r="D190" s="165" t="s">
        <v>137</v>
      </c>
      <c r="E190" s="166" t="s">
        <v>351</v>
      </c>
      <c r="F190" s="167" t="s">
        <v>352</v>
      </c>
      <c r="G190" s="168" t="s">
        <v>187</v>
      </c>
      <c r="H190" s="169">
        <v>6</v>
      </c>
      <c r="I190" s="170"/>
      <c r="J190" s="171">
        <f>ROUND(I190*H190,2)</f>
        <v>0</v>
      </c>
      <c r="K190" s="172"/>
      <c r="L190" s="38"/>
      <c r="M190" s="173" t="s">
        <v>3</v>
      </c>
      <c r="N190" s="174" t="s">
        <v>45</v>
      </c>
      <c r="O190" s="71"/>
      <c r="P190" s="175">
        <f>O190*H190</f>
        <v>0</v>
      </c>
      <c r="Q190" s="175">
        <v>0</v>
      </c>
      <c r="R190" s="175">
        <f>Q190*H190</f>
        <v>0</v>
      </c>
      <c r="S190" s="175">
        <v>0</v>
      </c>
      <c r="T190" s="17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7" t="s">
        <v>141</v>
      </c>
      <c r="AT190" s="177" t="s">
        <v>137</v>
      </c>
      <c r="AU190" s="177" t="s">
        <v>84</v>
      </c>
      <c r="AY190" s="18" t="s">
        <v>135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18" t="s">
        <v>82</v>
      </c>
      <c r="BK190" s="178">
        <f>ROUND(I190*H190,2)</f>
        <v>0</v>
      </c>
      <c r="BL190" s="18" t="s">
        <v>141</v>
      </c>
      <c r="BM190" s="177" t="s">
        <v>353</v>
      </c>
    </row>
    <row r="191" s="2" customFormat="1" ht="37.8" customHeight="1">
      <c r="A191" s="37"/>
      <c r="B191" s="164"/>
      <c r="C191" s="165" t="s">
        <v>354</v>
      </c>
      <c r="D191" s="165" t="s">
        <v>137</v>
      </c>
      <c r="E191" s="166" t="s">
        <v>355</v>
      </c>
      <c r="F191" s="167" t="s">
        <v>356</v>
      </c>
      <c r="G191" s="168" t="s">
        <v>187</v>
      </c>
      <c r="H191" s="169">
        <v>120</v>
      </c>
      <c r="I191" s="170"/>
      <c r="J191" s="171">
        <f>ROUND(I191*H191,2)</f>
        <v>0</v>
      </c>
      <c r="K191" s="172"/>
      <c r="L191" s="38"/>
      <c r="M191" s="173" t="s">
        <v>3</v>
      </c>
      <c r="N191" s="174" t="s">
        <v>45</v>
      </c>
      <c r="O191" s="71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7" t="s">
        <v>141</v>
      </c>
      <c r="AT191" s="177" t="s">
        <v>137</v>
      </c>
      <c r="AU191" s="177" t="s">
        <v>84</v>
      </c>
      <c r="AY191" s="18" t="s">
        <v>135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8" t="s">
        <v>82</v>
      </c>
      <c r="BK191" s="178">
        <f>ROUND(I191*H191,2)</f>
        <v>0</v>
      </c>
      <c r="BL191" s="18" t="s">
        <v>141</v>
      </c>
      <c r="BM191" s="177" t="s">
        <v>357</v>
      </c>
    </row>
    <row r="192" s="2" customFormat="1" ht="24.15" customHeight="1">
      <c r="A192" s="37"/>
      <c r="B192" s="164"/>
      <c r="C192" s="165" t="s">
        <v>358</v>
      </c>
      <c r="D192" s="165" t="s">
        <v>137</v>
      </c>
      <c r="E192" s="166" t="s">
        <v>359</v>
      </c>
      <c r="F192" s="167" t="s">
        <v>360</v>
      </c>
      <c r="G192" s="168" t="s">
        <v>168</v>
      </c>
      <c r="H192" s="169">
        <v>80.724000000000004</v>
      </c>
      <c r="I192" s="170"/>
      <c r="J192" s="171">
        <f>ROUND(I192*H192,2)</f>
        <v>0</v>
      </c>
      <c r="K192" s="172"/>
      <c r="L192" s="38"/>
      <c r="M192" s="173" t="s">
        <v>3</v>
      </c>
      <c r="N192" s="174" t="s">
        <v>45</v>
      </c>
      <c r="O192" s="71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7" t="s">
        <v>141</v>
      </c>
      <c r="AT192" s="177" t="s">
        <v>137</v>
      </c>
      <c r="AU192" s="177" t="s">
        <v>84</v>
      </c>
      <c r="AY192" s="18" t="s">
        <v>135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8" t="s">
        <v>82</v>
      </c>
      <c r="BK192" s="178">
        <f>ROUND(I192*H192,2)</f>
        <v>0</v>
      </c>
      <c r="BL192" s="18" t="s">
        <v>141</v>
      </c>
      <c r="BM192" s="177" t="s">
        <v>361</v>
      </c>
    </row>
    <row r="193" s="2" customFormat="1" ht="37.8" customHeight="1">
      <c r="A193" s="37"/>
      <c r="B193" s="164"/>
      <c r="C193" s="165" t="s">
        <v>362</v>
      </c>
      <c r="D193" s="165" t="s">
        <v>137</v>
      </c>
      <c r="E193" s="166" t="s">
        <v>363</v>
      </c>
      <c r="F193" s="167" t="s">
        <v>364</v>
      </c>
      <c r="G193" s="168" t="s">
        <v>168</v>
      </c>
      <c r="H193" s="169">
        <v>3228.96</v>
      </c>
      <c r="I193" s="170"/>
      <c r="J193" s="171">
        <f>ROUND(I193*H193,2)</f>
        <v>0</v>
      </c>
      <c r="K193" s="172"/>
      <c r="L193" s="38"/>
      <c r="M193" s="173" t="s">
        <v>3</v>
      </c>
      <c r="N193" s="174" t="s">
        <v>45</v>
      </c>
      <c r="O193" s="71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7" t="s">
        <v>141</v>
      </c>
      <c r="AT193" s="177" t="s">
        <v>137</v>
      </c>
      <c r="AU193" s="177" t="s">
        <v>84</v>
      </c>
      <c r="AY193" s="18" t="s">
        <v>135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8" t="s">
        <v>82</v>
      </c>
      <c r="BK193" s="178">
        <f>ROUND(I193*H193,2)</f>
        <v>0</v>
      </c>
      <c r="BL193" s="18" t="s">
        <v>141</v>
      </c>
      <c r="BM193" s="177" t="s">
        <v>365</v>
      </c>
    </row>
    <row r="194" s="13" customFormat="1">
      <c r="A194" s="13"/>
      <c r="B194" s="179"/>
      <c r="C194" s="13"/>
      <c r="D194" s="180" t="s">
        <v>143</v>
      </c>
      <c r="E194" s="13"/>
      <c r="F194" s="182" t="s">
        <v>366</v>
      </c>
      <c r="G194" s="13"/>
      <c r="H194" s="183">
        <v>3228.96</v>
      </c>
      <c r="I194" s="184"/>
      <c r="J194" s="13"/>
      <c r="K194" s="13"/>
      <c r="L194" s="179"/>
      <c r="M194" s="185"/>
      <c r="N194" s="186"/>
      <c r="O194" s="186"/>
      <c r="P194" s="186"/>
      <c r="Q194" s="186"/>
      <c r="R194" s="186"/>
      <c r="S194" s="186"/>
      <c r="T194" s="18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1" t="s">
        <v>143</v>
      </c>
      <c r="AU194" s="181" t="s">
        <v>84</v>
      </c>
      <c r="AV194" s="13" t="s">
        <v>84</v>
      </c>
      <c r="AW194" s="13" t="s">
        <v>4</v>
      </c>
      <c r="AX194" s="13" t="s">
        <v>82</v>
      </c>
      <c r="AY194" s="181" t="s">
        <v>135</v>
      </c>
    </row>
    <row r="195" s="2" customFormat="1" ht="37.8" customHeight="1">
      <c r="A195" s="37"/>
      <c r="B195" s="164"/>
      <c r="C195" s="165" t="s">
        <v>367</v>
      </c>
      <c r="D195" s="165" t="s">
        <v>137</v>
      </c>
      <c r="E195" s="166" t="s">
        <v>368</v>
      </c>
      <c r="F195" s="167" t="s">
        <v>369</v>
      </c>
      <c r="G195" s="168" t="s">
        <v>168</v>
      </c>
      <c r="H195" s="169">
        <v>80.230999999999995</v>
      </c>
      <c r="I195" s="170"/>
      <c r="J195" s="171">
        <f>ROUND(I195*H195,2)</f>
        <v>0</v>
      </c>
      <c r="K195" s="172"/>
      <c r="L195" s="38"/>
      <c r="M195" s="173" t="s">
        <v>3</v>
      </c>
      <c r="N195" s="174" t="s">
        <v>45</v>
      </c>
      <c r="O195" s="71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7" t="s">
        <v>141</v>
      </c>
      <c r="AT195" s="177" t="s">
        <v>137</v>
      </c>
      <c r="AU195" s="177" t="s">
        <v>84</v>
      </c>
      <c r="AY195" s="18" t="s">
        <v>135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8" t="s">
        <v>82</v>
      </c>
      <c r="BK195" s="178">
        <f>ROUND(I195*H195,2)</f>
        <v>0</v>
      </c>
      <c r="BL195" s="18" t="s">
        <v>141</v>
      </c>
      <c r="BM195" s="177" t="s">
        <v>370</v>
      </c>
    </row>
    <row r="196" s="12" customFormat="1" ht="22.8" customHeight="1">
      <c r="A196" s="12"/>
      <c r="B196" s="151"/>
      <c r="C196" s="12"/>
      <c r="D196" s="152" t="s">
        <v>73</v>
      </c>
      <c r="E196" s="162" t="s">
        <v>371</v>
      </c>
      <c r="F196" s="162" t="s">
        <v>372</v>
      </c>
      <c r="G196" s="12"/>
      <c r="H196" s="12"/>
      <c r="I196" s="154"/>
      <c r="J196" s="163">
        <f>BK196</f>
        <v>0</v>
      </c>
      <c r="K196" s="12"/>
      <c r="L196" s="151"/>
      <c r="M196" s="156"/>
      <c r="N196" s="157"/>
      <c r="O196" s="157"/>
      <c r="P196" s="158">
        <f>P197</f>
        <v>0</v>
      </c>
      <c r="Q196" s="157"/>
      <c r="R196" s="158">
        <f>R197</f>
        <v>0</v>
      </c>
      <c r="S196" s="157"/>
      <c r="T196" s="159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2" t="s">
        <v>82</v>
      </c>
      <c r="AT196" s="160" t="s">
        <v>73</v>
      </c>
      <c r="AU196" s="160" t="s">
        <v>82</v>
      </c>
      <c r="AY196" s="152" t="s">
        <v>135</v>
      </c>
      <c r="BK196" s="161">
        <f>BK197</f>
        <v>0</v>
      </c>
    </row>
    <row r="197" s="2" customFormat="1" ht="49.05" customHeight="1">
      <c r="A197" s="37"/>
      <c r="B197" s="164"/>
      <c r="C197" s="165" t="s">
        <v>373</v>
      </c>
      <c r="D197" s="165" t="s">
        <v>137</v>
      </c>
      <c r="E197" s="166" t="s">
        <v>374</v>
      </c>
      <c r="F197" s="167" t="s">
        <v>375</v>
      </c>
      <c r="G197" s="168" t="s">
        <v>168</v>
      </c>
      <c r="H197" s="169">
        <v>78.721999999999994</v>
      </c>
      <c r="I197" s="170"/>
      <c r="J197" s="171">
        <f>ROUND(I197*H197,2)</f>
        <v>0</v>
      </c>
      <c r="K197" s="172"/>
      <c r="L197" s="38"/>
      <c r="M197" s="173" t="s">
        <v>3</v>
      </c>
      <c r="N197" s="174" t="s">
        <v>45</v>
      </c>
      <c r="O197" s="71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7" t="s">
        <v>141</v>
      </c>
      <c r="AT197" s="177" t="s">
        <v>137</v>
      </c>
      <c r="AU197" s="177" t="s">
        <v>84</v>
      </c>
      <c r="AY197" s="18" t="s">
        <v>135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8" t="s">
        <v>82</v>
      </c>
      <c r="BK197" s="178">
        <f>ROUND(I197*H197,2)</f>
        <v>0</v>
      </c>
      <c r="BL197" s="18" t="s">
        <v>141</v>
      </c>
      <c r="BM197" s="177" t="s">
        <v>376</v>
      </c>
    </row>
    <row r="198" s="12" customFormat="1" ht="25.92" customHeight="1">
      <c r="A198" s="12"/>
      <c r="B198" s="151"/>
      <c r="C198" s="12"/>
      <c r="D198" s="152" t="s">
        <v>73</v>
      </c>
      <c r="E198" s="153" t="s">
        <v>377</v>
      </c>
      <c r="F198" s="153" t="s">
        <v>378</v>
      </c>
      <c r="G198" s="12"/>
      <c r="H198" s="12"/>
      <c r="I198" s="154"/>
      <c r="J198" s="155">
        <f>BK198</f>
        <v>0</v>
      </c>
      <c r="K198" s="12"/>
      <c r="L198" s="151"/>
      <c r="M198" s="156"/>
      <c r="N198" s="157"/>
      <c r="O198" s="157"/>
      <c r="P198" s="158">
        <f>P199+P207+P215+P227+P251+P269+P306+P311</f>
        <v>0</v>
      </c>
      <c r="Q198" s="157"/>
      <c r="R198" s="158">
        <f>R199+R207+R215+R227+R251+R269+R306+R311</f>
        <v>9.4831866648000016</v>
      </c>
      <c r="S198" s="157"/>
      <c r="T198" s="159">
        <f>T199+T207+T215+T227+T251+T269+T306+T311</f>
        <v>0.999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2" t="s">
        <v>84</v>
      </c>
      <c r="AT198" s="160" t="s">
        <v>73</v>
      </c>
      <c r="AU198" s="160" t="s">
        <v>74</v>
      </c>
      <c r="AY198" s="152" t="s">
        <v>135</v>
      </c>
      <c r="BK198" s="161">
        <f>BK199+BK207+BK215+BK227+BK251+BK269+BK306+BK311</f>
        <v>0</v>
      </c>
    </row>
    <row r="199" s="12" customFormat="1" ht="22.8" customHeight="1">
      <c r="A199" s="12"/>
      <c r="B199" s="151"/>
      <c r="C199" s="12"/>
      <c r="D199" s="152" t="s">
        <v>73</v>
      </c>
      <c r="E199" s="162" t="s">
        <v>379</v>
      </c>
      <c r="F199" s="162" t="s">
        <v>380</v>
      </c>
      <c r="G199" s="12"/>
      <c r="H199" s="12"/>
      <c r="I199" s="154"/>
      <c r="J199" s="163">
        <f>BK199</f>
        <v>0</v>
      </c>
      <c r="K199" s="12"/>
      <c r="L199" s="151"/>
      <c r="M199" s="156"/>
      <c r="N199" s="157"/>
      <c r="O199" s="157"/>
      <c r="P199" s="158">
        <f>SUM(P200:P206)</f>
        <v>0</v>
      </c>
      <c r="Q199" s="157"/>
      <c r="R199" s="158">
        <f>SUM(R200:R206)</f>
        <v>0.55018999999999996</v>
      </c>
      <c r="S199" s="157"/>
      <c r="T199" s="159">
        <f>SUM(T200:T206)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2" t="s">
        <v>84</v>
      </c>
      <c r="AT199" s="160" t="s">
        <v>73</v>
      </c>
      <c r="AU199" s="160" t="s">
        <v>82</v>
      </c>
      <c r="AY199" s="152" t="s">
        <v>135</v>
      </c>
      <c r="BK199" s="161">
        <f>SUM(BK200:BK206)</f>
        <v>0</v>
      </c>
    </row>
    <row r="200" s="2" customFormat="1" ht="37.8" customHeight="1">
      <c r="A200" s="37"/>
      <c r="B200" s="164"/>
      <c r="C200" s="165" t="s">
        <v>381</v>
      </c>
      <c r="D200" s="165" t="s">
        <v>137</v>
      </c>
      <c r="E200" s="166" t="s">
        <v>382</v>
      </c>
      <c r="F200" s="167" t="s">
        <v>383</v>
      </c>
      <c r="G200" s="168" t="s">
        <v>176</v>
      </c>
      <c r="H200" s="169">
        <v>79</v>
      </c>
      <c r="I200" s="170"/>
      <c r="J200" s="171">
        <f>ROUND(I200*H200,2)</f>
        <v>0</v>
      </c>
      <c r="K200" s="172"/>
      <c r="L200" s="38"/>
      <c r="M200" s="173" t="s">
        <v>3</v>
      </c>
      <c r="N200" s="174" t="s">
        <v>45</v>
      </c>
      <c r="O200" s="71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7" t="s">
        <v>220</v>
      </c>
      <c r="AT200" s="177" t="s">
        <v>137</v>
      </c>
      <c r="AU200" s="177" t="s">
        <v>84</v>
      </c>
      <c r="AY200" s="18" t="s">
        <v>135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8" t="s">
        <v>82</v>
      </c>
      <c r="BK200" s="178">
        <f>ROUND(I200*H200,2)</f>
        <v>0</v>
      </c>
      <c r="BL200" s="18" t="s">
        <v>220</v>
      </c>
      <c r="BM200" s="177" t="s">
        <v>384</v>
      </c>
    </row>
    <row r="201" s="2" customFormat="1" ht="14.4" customHeight="1">
      <c r="A201" s="37"/>
      <c r="B201" s="164"/>
      <c r="C201" s="203" t="s">
        <v>385</v>
      </c>
      <c r="D201" s="203" t="s">
        <v>274</v>
      </c>
      <c r="E201" s="204" t="s">
        <v>386</v>
      </c>
      <c r="F201" s="205" t="s">
        <v>387</v>
      </c>
      <c r="G201" s="206" t="s">
        <v>168</v>
      </c>
      <c r="H201" s="207">
        <v>0.028000000000000001</v>
      </c>
      <c r="I201" s="208"/>
      <c r="J201" s="209">
        <f>ROUND(I201*H201,2)</f>
        <v>0</v>
      </c>
      <c r="K201" s="210"/>
      <c r="L201" s="211"/>
      <c r="M201" s="212" t="s">
        <v>3</v>
      </c>
      <c r="N201" s="213" t="s">
        <v>45</v>
      </c>
      <c r="O201" s="71"/>
      <c r="P201" s="175">
        <f>O201*H201</f>
        <v>0</v>
      </c>
      <c r="Q201" s="175">
        <v>1</v>
      </c>
      <c r="R201" s="175">
        <f>Q201*H201</f>
        <v>0.028000000000000001</v>
      </c>
      <c r="S201" s="175">
        <v>0</v>
      </c>
      <c r="T201" s="17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7" t="s">
        <v>301</v>
      </c>
      <c r="AT201" s="177" t="s">
        <v>274</v>
      </c>
      <c r="AU201" s="177" t="s">
        <v>84</v>
      </c>
      <c r="AY201" s="18" t="s">
        <v>135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8" t="s">
        <v>82</v>
      </c>
      <c r="BK201" s="178">
        <f>ROUND(I201*H201,2)</f>
        <v>0</v>
      </c>
      <c r="BL201" s="18" t="s">
        <v>220</v>
      </c>
      <c r="BM201" s="177" t="s">
        <v>388</v>
      </c>
    </row>
    <row r="202" s="13" customFormat="1">
      <c r="A202" s="13"/>
      <c r="B202" s="179"/>
      <c r="C202" s="13"/>
      <c r="D202" s="180" t="s">
        <v>143</v>
      </c>
      <c r="E202" s="13"/>
      <c r="F202" s="182" t="s">
        <v>389</v>
      </c>
      <c r="G202" s="13"/>
      <c r="H202" s="183">
        <v>0.028000000000000001</v>
      </c>
      <c r="I202" s="184"/>
      <c r="J202" s="13"/>
      <c r="K202" s="13"/>
      <c r="L202" s="179"/>
      <c r="M202" s="185"/>
      <c r="N202" s="186"/>
      <c r="O202" s="186"/>
      <c r="P202" s="186"/>
      <c r="Q202" s="186"/>
      <c r="R202" s="186"/>
      <c r="S202" s="186"/>
      <c r="T202" s="18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1" t="s">
        <v>143</v>
      </c>
      <c r="AU202" s="181" t="s">
        <v>84</v>
      </c>
      <c r="AV202" s="13" t="s">
        <v>84</v>
      </c>
      <c r="AW202" s="13" t="s">
        <v>4</v>
      </c>
      <c r="AX202" s="13" t="s">
        <v>82</v>
      </c>
      <c r="AY202" s="181" t="s">
        <v>135</v>
      </c>
    </row>
    <row r="203" s="2" customFormat="1" ht="24.15" customHeight="1">
      <c r="A203" s="37"/>
      <c r="B203" s="164"/>
      <c r="C203" s="165" t="s">
        <v>390</v>
      </c>
      <c r="D203" s="165" t="s">
        <v>137</v>
      </c>
      <c r="E203" s="166" t="s">
        <v>391</v>
      </c>
      <c r="F203" s="167" t="s">
        <v>392</v>
      </c>
      <c r="G203" s="168" t="s">
        <v>176</v>
      </c>
      <c r="H203" s="169">
        <v>79</v>
      </c>
      <c r="I203" s="170"/>
      <c r="J203" s="171">
        <f>ROUND(I203*H203,2)</f>
        <v>0</v>
      </c>
      <c r="K203" s="172"/>
      <c r="L203" s="38"/>
      <c r="M203" s="173" t="s">
        <v>3</v>
      </c>
      <c r="N203" s="174" t="s">
        <v>45</v>
      </c>
      <c r="O203" s="71"/>
      <c r="P203" s="175">
        <f>O203*H203</f>
        <v>0</v>
      </c>
      <c r="Q203" s="175">
        <v>0.00040000000000000002</v>
      </c>
      <c r="R203" s="175">
        <f>Q203*H203</f>
        <v>0.031600000000000003</v>
      </c>
      <c r="S203" s="175">
        <v>0</v>
      </c>
      <c r="T203" s="17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77" t="s">
        <v>220</v>
      </c>
      <c r="AT203" s="177" t="s">
        <v>137</v>
      </c>
      <c r="AU203" s="177" t="s">
        <v>84</v>
      </c>
      <c r="AY203" s="18" t="s">
        <v>135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8" t="s">
        <v>82</v>
      </c>
      <c r="BK203" s="178">
        <f>ROUND(I203*H203,2)</f>
        <v>0</v>
      </c>
      <c r="BL203" s="18" t="s">
        <v>220</v>
      </c>
      <c r="BM203" s="177" t="s">
        <v>393</v>
      </c>
    </row>
    <row r="204" s="2" customFormat="1" ht="37.8" customHeight="1">
      <c r="A204" s="37"/>
      <c r="B204" s="164"/>
      <c r="C204" s="203" t="s">
        <v>394</v>
      </c>
      <c r="D204" s="203" t="s">
        <v>274</v>
      </c>
      <c r="E204" s="204" t="s">
        <v>395</v>
      </c>
      <c r="F204" s="205" t="s">
        <v>396</v>
      </c>
      <c r="G204" s="206" t="s">
        <v>176</v>
      </c>
      <c r="H204" s="207">
        <v>90.849999999999994</v>
      </c>
      <c r="I204" s="208"/>
      <c r="J204" s="209">
        <f>ROUND(I204*H204,2)</f>
        <v>0</v>
      </c>
      <c r="K204" s="210"/>
      <c r="L204" s="211"/>
      <c r="M204" s="212" t="s">
        <v>3</v>
      </c>
      <c r="N204" s="213" t="s">
        <v>45</v>
      </c>
      <c r="O204" s="71"/>
      <c r="P204" s="175">
        <f>O204*H204</f>
        <v>0</v>
      </c>
      <c r="Q204" s="175">
        <v>0.0054000000000000003</v>
      </c>
      <c r="R204" s="175">
        <f>Q204*H204</f>
        <v>0.49058999999999997</v>
      </c>
      <c r="S204" s="175">
        <v>0</v>
      </c>
      <c r="T204" s="17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7" t="s">
        <v>301</v>
      </c>
      <c r="AT204" s="177" t="s">
        <v>274</v>
      </c>
      <c r="AU204" s="177" t="s">
        <v>84</v>
      </c>
      <c r="AY204" s="18" t="s">
        <v>135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8" t="s">
        <v>82</v>
      </c>
      <c r="BK204" s="178">
        <f>ROUND(I204*H204,2)</f>
        <v>0</v>
      </c>
      <c r="BL204" s="18" t="s">
        <v>220</v>
      </c>
      <c r="BM204" s="177" t="s">
        <v>397</v>
      </c>
    </row>
    <row r="205" s="13" customFormat="1">
      <c r="A205" s="13"/>
      <c r="B205" s="179"/>
      <c r="C205" s="13"/>
      <c r="D205" s="180" t="s">
        <v>143</v>
      </c>
      <c r="E205" s="13"/>
      <c r="F205" s="182" t="s">
        <v>398</v>
      </c>
      <c r="G205" s="13"/>
      <c r="H205" s="183">
        <v>90.849999999999994</v>
      </c>
      <c r="I205" s="184"/>
      <c r="J205" s="13"/>
      <c r="K205" s="13"/>
      <c r="L205" s="179"/>
      <c r="M205" s="185"/>
      <c r="N205" s="186"/>
      <c r="O205" s="186"/>
      <c r="P205" s="186"/>
      <c r="Q205" s="186"/>
      <c r="R205" s="186"/>
      <c r="S205" s="186"/>
      <c r="T205" s="18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1" t="s">
        <v>143</v>
      </c>
      <c r="AU205" s="181" t="s">
        <v>84</v>
      </c>
      <c r="AV205" s="13" t="s">
        <v>84</v>
      </c>
      <c r="AW205" s="13" t="s">
        <v>4</v>
      </c>
      <c r="AX205" s="13" t="s">
        <v>82</v>
      </c>
      <c r="AY205" s="181" t="s">
        <v>135</v>
      </c>
    </row>
    <row r="206" s="2" customFormat="1" ht="49.05" customHeight="1">
      <c r="A206" s="37"/>
      <c r="B206" s="164"/>
      <c r="C206" s="165" t="s">
        <v>399</v>
      </c>
      <c r="D206" s="165" t="s">
        <v>137</v>
      </c>
      <c r="E206" s="166" t="s">
        <v>400</v>
      </c>
      <c r="F206" s="167" t="s">
        <v>401</v>
      </c>
      <c r="G206" s="168" t="s">
        <v>168</v>
      </c>
      <c r="H206" s="169">
        <v>0.55000000000000004</v>
      </c>
      <c r="I206" s="170"/>
      <c r="J206" s="171">
        <f>ROUND(I206*H206,2)</f>
        <v>0</v>
      </c>
      <c r="K206" s="172"/>
      <c r="L206" s="38"/>
      <c r="M206" s="173" t="s">
        <v>3</v>
      </c>
      <c r="N206" s="174" t="s">
        <v>45</v>
      </c>
      <c r="O206" s="71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7" t="s">
        <v>220</v>
      </c>
      <c r="AT206" s="177" t="s">
        <v>137</v>
      </c>
      <c r="AU206" s="177" t="s">
        <v>84</v>
      </c>
      <c r="AY206" s="18" t="s">
        <v>135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8" t="s">
        <v>82</v>
      </c>
      <c r="BK206" s="178">
        <f>ROUND(I206*H206,2)</f>
        <v>0</v>
      </c>
      <c r="BL206" s="18" t="s">
        <v>220</v>
      </c>
      <c r="BM206" s="177" t="s">
        <v>402</v>
      </c>
    </row>
    <row r="207" s="12" customFormat="1" ht="22.8" customHeight="1">
      <c r="A207" s="12"/>
      <c r="B207" s="151"/>
      <c r="C207" s="12"/>
      <c r="D207" s="152" t="s">
        <v>73</v>
      </c>
      <c r="E207" s="162" t="s">
        <v>403</v>
      </c>
      <c r="F207" s="162" t="s">
        <v>404</v>
      </c>
      <c r="G207" s="12"/>
      <c r="H207" s="12"/>
      <c r="I207" s="154"/>
      <c r="J207" s="163">
        <f>BK207</f>
        <v>0</v>
      </c>
      <c r="K207" s="12"/>
      <c r="L207" s="151"/>
      <c r="M207" s="156"/>
      <c r="N207" s="157"/>
      <c r="O207" s="157"/>
      <c r="P207" s="158">
        <f>SUM(P208:P214)</f>
        <v>0</v>
      </c>
      <c r="Q207" s="157"/>
      <c r="R207" s="158">
        <f>SUM(R208:R214)</f>
        <v>0.4049507</v>
      </c>
      <c r="S207" s="157"/>
      <c r="T207" s="159">
        <f>SUM(T208:T214)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84</v>
      </c>
      <c r="AT207" s="160" t="s">
        <v>73</v>
      </c>
      <c r="AU207" s="160" t="s">
        <v>82</v>
      </c>
      <c r="AY207" s="152" t="s">
        <v>135</v>
      </c>
      <c r="BK207" s="161">
        <f>SUM(BK208:BK214)</f>
        <v>0</v>
      </c>
    </row>
    <row r="208" s="2" customFormat="1" ht="37.8" customHeight="1">
      <c r="A208" s="37"/>
      <c r="B208" s="164"/>
      <c r="C208" s="165" t="s">
        <v>405</v>
      </c>
      <c r="D208" s="165" t="s">
        <v>137</v>
      </c>
      <c r="E208" s="166" t="s">
        <v>406</v>
      </c>
      <c r="F208" s="167" t="s">
        <v>407</v>
      </c>
      <c r="G208" s="168" t="s">
        <v>176</v>
      </c>
      <c r="H208" s="169">
        <v>75.129999999999995</v>
      </c>
      <c r="I208" s="170"/>
      <c r="J208" s="171">
        <f>ROUND(I208*H208,2)</f>
        <v>0</v>
      </c>
      <c r="K208" s="172"/>
      <c r="L208" s="38"/>
      <c r="M208" s="173" t="s">
        <v>3</v>
      </c>
      <c r="N208" s="174" t="s">
        <v>45</v>
      </c>
      <c r="O208" s="71"/>
      <c r="P208" s="175">
        <f>O208*H208</f>
        <v>0</v>
      </c>
      <c r="Q208" s="175">
        <v>0</v>
      </c>
      <c r="R208" s="175">
        <f>Q208*H208</f>
        <v>0</v>
      </c>
      <c r="S208" s="175">
        <v>0</v>
      </c>
      <c r="T208" s="17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77" t="s">
        <v>220</v>
      </c>
      <c r="AT208" s="177" t="s">
        <v>137</v>
      </c>
      <c r="AU208" s="177" t="s">
        <v>84</v>
      </c>
      <c r="AY208" s="18" t="s">
        <v>135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18" t="s">
        <v>82</v>
      </c>
      <c r="BK208" s="178">
        <f>ROUND(I208*H208,2)</f>
        <v>0</v>
      </c>
      <c r="BL208" s="18" t="s">
        <v>220</v>
      </c>
      <c r="BM208" s="177" t="s">
        <v>408</v>
      </c>
    </row>
    <row r="209" s="2" customFormat="1" ht="24.15" customHeight="1">
      <c r="A209" s="37"/>
      <c r="B209" s="164"/>
      <c r="C209" s="203" t="s">
        <v>409</v>
      </c>
      <c r="D209" s="203" t="s">
        <v>274</v>
      </c>
      <c r="E209" s="204" t="s">
        <v>410</v>
      </c>
      <c r="F209" s="205" t="s">
        <v>411</v>
      </c>
      <c r="G209" s="206" t="s">
        <v>176</v>
      </c>
      <c r="H209" s="207">
        <v>82.643000000000001</v>
      </c>
      <c r="I209" s="208"/>
      <c r="J209" s="209">
        <f>ROUND(I209*H209,2)</f>
        <v>0</v>
      </c>
      <c r="K209" s="210"/>
      <c r="L209" s="211"/>
      <c r="M209" s="212" t="s">
        <v>3</v>
      </c>
      <c r="N209" s="213" t="s">
        <v>45</v>
      </c>
      <c r="O209" s="71"/>
      <c r="P209" s="175">
        <f>O209*H209</f>
        <v>0</v>
      </c>
      <c r="Q209" s="175">
        <v>0.0028</v>
      </c>
      <c r="R209" s="175">
        <f>Q209*H209</f>
        <v>0.23140040000000001</v>
      </c>
      <c r="S209" s="175">
        <v>0</v>
      </c>
      <c r="T209" s="17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7" t="s">
        <v>301</v>
      </c>
      <c r="AT209" s="177" t="s">
        <v>274</v>
      </c>
      <c r="AU209" s="177" t="s">
        <v>84</v>
      </c>
      <c r="AY209" s="18" t="s">
        <v>135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8" t="s">
        <v>82</v>
      </c>
      <c r="BK209" s="178">
        <f>ROUND(I209*H209,2)</f>
        <v>0</v>
      </c>
      <c r="BL209" s="18" t="s">
        <v>220</v>
      </c>
      <c r="BM209" s="177" t="s">
        <v>412</v>
      </c>
    </row>
    <row r="210" s="13" customFormat="1">
      <c r="A210" s="13"/>
      <c r="B210" s="179"/>
      <c r="C210" s="13"/>
      <c r="D210" s="180" t="s">
        <v>143</v>
      </c>
      <c r="E210" s="13"/>
      <c r="F210" s="182" t="s">
        <v>413</v>
      </c>
      <c r="G210" s="13"/>
      <c r="H210" s="183">
        <v>82.643000000000001</v>
      </c>
      <c r="I210" s="184"/>
      <c r="J210" s="13"/>
      <c r="K210" s="13"/>
      <c r="L210" s="179"/>
      <c r="M210" s="185"/>
      <c r="N210" s="186"/>
      <c r="O210" s="186"/>
      <c r="P210" s="186"/>
      <c r="Q210" s="186"/>
      <c r="R210" s="186"/>
      <c r="S210" s="186"/>
      <c r="T210" s="18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1" t="s">
        <v>143</v>
      </c>
      <c r="AU210" s="181" t="s">
        <v>84</v>
      </c>
      <c r="AV210" s="13" t="s">
        <v>84</v>
      </c>
      <c r="AW210" s="13" t="s">
        <v>4</v>
      </c>
      <c r="AX210" s="13" t="s">
        <v>82</v>
      </c>
      <c r="AY210" s="181" t="s">
        <v>135</v>
      </c>
    </row>
    <row r="211" s="2" customFormat="1" ht="37.8" customHeight="1">
      <c r="A211" s="37"/>
      <c r="B211" s="164"/>
      <c r="C211" s="165" t="s">
        <v>414</v>
      </c>
      <c r="D211" s="165" t="s">
        <v>137</v>
      </c>
      <c r="E211" s="166" t="s">
        <v>406</v>
      </c>
      <c r="F211" s="167" t="s">
        <v>407</v>
      </c>
      <c r="G211" s="168" t="s">
        <v>176</v>
      </c>
      <c r="H211" s="169">
        <v>75.129999999999995</v>
      </c>
      <c r="I211" s="170"/>
      <c r="J211" s="171">
        <f>ROUND(I211*H211,2)</f>
        <v>0</v>
      </c>
      <c r="K211" s="172"/>
      <c r="L211" s="38"/>
      <c r="M211" s="173" t="s">
        <v>3</v>
      </c>
      <c r="N211" s="174" t="s">
        <v>45</v>
      </c>
      <c r="O211" s="71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77" t="s">
        <v>220</v>
      </c>
      <c r="AT211" s="177" t="s">
        <v>137</v>
      </c>
      <c r="AU211" s="177" t="s">
        <v>84</v>
      </c>
      <c r="AY211" s="18" t="s">
        <v>135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8" t="s">
        <v>82</v>
      </c>
      <c r="BK211" s="178">
        <f>ROUND(I211*H211,2)</f>
        <v>0</v>
      </c>
      <c r="BL211" s="18" t="s">
        <v>220</v>
      </c>
      <c r="BM211" s="177" t="s">
        <v>415</v>
      </c>
    </row>
    <row r="212" s="2" customFormat="1" ht="24.15" customHeight="1">
      <c r="A212" s="37"/>
      <c r="B212" s="164"/>
      <c r="C212" s="203" t="s">
        <v>416</v>
      </c>
      <c r="D212" s="203" t="s">
        <v>274</v>
      </c>
      <c r="E212" s="204" t="s">
        <v>417</v>
      </c>
      <c r="F212" s="205" t="s">
        <v>418</v>
      </c>
      <c r="G212" s="206" t="s">
        <v>176</v>
      </c>
      <c r="H212" s="207">
        <v>82.643000000000001</v>
      </c>
      <c r="I212" s="208"/>
      <c r="J212" s="209">
        <f>ROUND(I212*H212,2)</f>
        <v>0</v>
      </c>
      <c r="K212" s="210"/>
      <c r="L212" s="211"/>
      <c r="M212" s="212" t="s">
        <v>3</v>
      </c>
      <c r="N212" s="213" t="s">
        <v>45</v>
      </c>
      <c r="O212" s="71"/>
      <c r="P212" s="175">
        <f>O212*H212</f>
        <v>0</v>
      </c>
      <c r="Q212" s="175">
        <v>0.0020999999999999999</v>
      </c>
      <c r="R212" s="175">
        <f>Q212*H212</f>
        <v>0.17355029999999999</v>
      </c>
      <c r="S212" s="175">
        <v>0</v>
      </c>
      <c r="T212" s="17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77" t="s">
        <v>301</v>
      </c>
      <c r="AT212" s="177" t="s">
        <v>274</v>
      </c>
      <c r="AU212" s="177" t="s">
        <v>84</v>
      </c>
      <c r="AY212" s="18" t="s">
        <v>135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8" t="s">
        <v>82</v>
      </c>
      <c r="BK212" s="178">
        <f>ROUND(I212*H212,2)</f>
        <v>0</v>
      </c>
      <c r="BL212" s="18" t="s">
        <v>220</v>
      </c>
      <c r="BM212" s="177" t="s">
        <v>419</v>
      </c>
    </row>
    <row r="213" s="13" customFormat="1">
      <c r="A213" s="13"/>
      <c r="B213" s="179"/>
      <c r="C213" s="13"/>
      <c r="D213" s="180" t="s">
        <v>143</v>
      </c>
      <c r="E213" s="13"/>
      <c r="F213" s="182" t="s">
        <v>413</v>
      </c>
      <c r="G213" s="13"/>
      <c r="H213" s="183">
        <v>82.643000000000001</v>
      </c>
      <c r="I213" s="184"/>
      <c r="J213" s="13"/>
      <c r="K213" s="13"/>
      <c r="L213" s="179"/>
      <c r="M213" s="185"/>
      <c r="N213" s="186"/>
      <c r="O213" s="186"/>
      <c r="P213" s="186"/>
      <c r="Q213" s="186"/>
      <c r="R213" s="186"/>
      <c r="S213" s="186"/>
      <c r="T213" s="18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1" t="s">
        <v>143</v>
      </c>
      <c r="AU213" s="181" t="s">
        <v>84</v>
      </c>
      <c r="AV213" s="13" t="s">
        <v>84</v>
      </c>
      <c r="AW213" s="13" t="s">
        <v>4</v>
      </c>
      <c r="AX213" s="13" t="s">
        <v>82</v>
      </c>
      <c r="AY213" s="181" t="s">
        <v>135</v>
      </c>
    </row>
    <row r="214" s="2" customFormat="1" ht="37.8" customHeight="1">
      <c r="A214" s="37"/>
      <c r="B214" s="164"/>
      <c r="C214" s="165" t="s">
        <v>420</v>
      </c>
      <c r="D214" s="165" t="s">
        <v>137</v>
      </c>
      <c r="E214" s="166" t="s">
        <v>421</v>
      </c>
      <c r="F214" s="167" t="s">
        <v>422</v>
      </c>
      <c r="G214" s="168" t="s">
        <v>168</v>
      </c>
      <c r="H214" s="169">
        <v>0.40500000000000003</v>
      </c>
      <c r="I214" s="170"/>
      <c r="J214" s="171">
        <f>ROUND(I214*H214,2)</f>
        <v>0</v>
      </c>
      <c r="K214" s="172"/>
      <c r="L214" s="38"/>
      <c r="M214" s="173" t="s">
        <v>3</v>
      </c>
      <c r="N214" s="174" t="s">
        <v>45</v>
      </c>
      <c r="O214" s="71"/>
      <c r="P214" s="175">
        <f>O214*H214</f>
        <v>0</v>
      </c>
      <c r="Q214" s="175">
        <v>0</v>
      </c>
      <c r="R214" s="175">
        <f>Q214*H214</f>
        <v>0</v>
      </c>
      <c r="S214" s="175">
        <v>0</v>
      </c>
      <c r="T214" s="17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7" t="s">
        <v>220</v>
      </c>
      <c r="AT214" s="177" t="s">
        <v>137</v>
      </c>
      <c r="AU214" s="177" t="s">
        <v>84</v>
      </c>
      <c r="AY214" s="18" t="s">
        <v>135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8" t="s">
        <v>82</v>
      </c>
      <c r="BK214" s="178">
        <f>ROUND(I214*H214,2)</f>
        <v>0</v>
      </c>
      <c r="BL214" s="18" t="s">
        <v>220</v>
      </c>
      <c r="BM214" s="177" t="s">
        <v>423</v>
      </c>
    </row>
    <row r="215" s="12" customFormat="1" ht="22.8" customHeight="1">
      <c r="A215" s="12"/>
      <c r="B215" s="151"/>
      <c r="C215" s="12"/>
      <c r="D215" s="152" t="s">
        <v>73</v>
      </c>
      <c r="E215" s="162" t="s">
        <v>424</v>
      </c>
      <c r="F215" s="162" t="s">
        <v>425</v>
      </c>
      <c r="G215" s="12"/>
      <c r="H215" s="12"/>
      <c r="I215" s="154"/>
      <c r="J215" s="163">
        <f>BK215</f>
        <v>0</v>
      </c>
      <c r="K215" s="12"/>
      <c r="L215" s="151"/>
      <c r="M215" s="156"/>
      <c r="N215" s="157"/>
      <c r="O215" s="157"/>
      <c r="P215" s="158">
        <f>SUM(P216:P226)</f>
        <v>0</v>
      </c>
      <c r="Q215" s="157"/>
      <c r="R215" s="158">
        <f>SUM(R216:R226)</f>
        <v>1.8252268648000001</v>
      </c>
      <c r="S215" s="157"/>
      <c r="T215" s="159">
        <f>SUM(T216:T226)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2" t="s">
        <v>84</v>
      </c>
      <c r="AT215" s="160" t="s">
        <v>73</v>
      </c>
      <c r="AU215" s="160" t="s">
        <v>82</v>
      </c>
      <c r="AY215" s="152" t="s">
        <v>135</v>
      </c>
      <c r="BK215" s="161">
        <f>SUM(BK216:BK226)</f>
        <v>0</v>
      </c>
    </row>
    <row r="216" s="2" customFormat="1" ht="49.05" customHeight="1">
      <c r="A216" s="37"/>
      <c r="B216" s="164"/>
      <c r="C216" s="165" t="s">
        <v>426</v>
      </c>
      <c r="D216" s="165" t="s">
        <v>137</v>
      </c>
      <c r="E216" s="166" t="s">
        <v>427</v>
      </c>
      <c r="F216" s="167" t="s">
        <v>428</v>
      </c>
      <c r="G216" s="168" t="s">
        <v>176</v>
      </c>
      <c r="H216" s="169">
        <v>12.9</v>
      </c>
      <c r="I216" s="170"/>
      <c r="J216" s="171">
        <f>ROUND(I216*H216,2)</f>
        <v>0</v>
      </c>
      <c r="K216" s="172"/>
      <c r="L216" s="38"/>
      <c r="M216" s="173" t="s">
        <v>3</v>
      </c>
      <c r="N216" s="174" t="s">
        <v>45</v>
      </c>
      <c r="O216" s="71"/>
      <c r="P216" s="175">
        <f>O216*H216</f>
        <v>0</v>
      </c>
      <c r="Q216" s="175">
        <v>0.012200000000000001</v>
      </c>
      <c r="R216" s="175">
        <f>Q216*H216</f>
        <v>0.15738000000000002</v>
      </c>
      <c r="S216" s="175">
        <v>0</v>
      </c>
      <c r="T216" s="17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7" t="s">
        <v>220</v>
      </c>
      <c r="AT216" s="177" t="s">
        <v>137</v>
      </c>
      <c r="AU216" s="177" t="s">
        <v>84</v>
      </c>
      <c r="AY216" s="18" t="s">
        <v>135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8" t="s">
        <v>82</v>
      </c>
      <c r="BK216" s="178">
        <f>ROUND(I216*H216,2)</f>
        <v>0</v>
      </c>
      <c r="BL216" s="18" t="s">
        <v>220</v>
      </c>
      <c r="BM216" s="177" t="s">
        <v>429</v>
      </c>
    </row>
    <row r="217" s="14" customFormat="1">
      <c r="A217" s="14"/>
      <c r="B217" s="188"/>
      <c r="C217" s="14"/>
      <c r="D217" s="180" t="s">
        <v>143</v>
      </c>
      <c r="E217" s="189" t="s">
        <v>3</v>
      </c>
      <c r="F217" s="190" t="s">
        <v>430</v>
      </c>
      <c r="G217" s="14"/>
      <c r="H217" s="189" t="s">
        <v>3</v>
      </c>
      <c r="I217" s="191"/>
      <c r="J217" s="14"/>
      <c r="K217" s="14"/>
      <c r="L217" s="188"/>
      <c r="M217" s="192"/>
      <c r="N217" s="193"/>
      <c r="O217" s="193"/>
      <c r="P217" s="193"/>
      <c r="Q217" s="193"/>
      <c r="R217" s="193"/>
      <c r="S217" s="193"/>
      <c r="T217" s="19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89" t="s">
        <v>143</v>
      </c>
      <c r="AU217" s="189" t="s">
        <v>84</v>
      </c>
      <c r="AV217" s="14" t="s">
        <v>82</v>
      </c>
      <c r="AW217" s="14" t="s">
        <v>35</v>
      </c>
      <c r="AX217" s="14" t="s">
        <v>74</v>
      </c>
      <c r="AY217" s="189" t="s">
        <v>135</v>
      </c>
    </row>
    <row r="218" s="13" customFormat="1">
      <c r="A218" s="13"/>
      <c r="B218" s="179"/>
      <c r="C218" s="13"/>
      <c r="D218" s="180" t="s">
        <v>143</v>
      </c>
      <c r="E218" s="181" t="s">
        <v>3</v>
      </c>
      <c r="F218" s="182" t="s">
        <v>431</v>
      </c>
      <c r="G218" s="13"/>
      <c r="H218" s="183">
        <v>12.9</v>
      </c>
      <c r="I218" s="184"/>
      <c r="J218" s="13"/>
      <c r="K218" s="13"/>
      <c r="L218" s="179"/>
      <c r="M218" s="185"/>
      <c r="N218" s="186"/>
      <c r="O218" s="186"/>
      <c r="P218" s="186"/>
      <c r="Q218" s="186"/>
      <c r="R218" s="186"/>
      <c r="S218" s="186"/>
      <c r="T218" s="18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1" t="s">
        <v>143</v>
      </c>
      <c r="AU218" s="181" t="s">
        <v>84</v>
      </c>
      <c r="AV218" s="13" t="s">
        <v>84</v>
      </c>
      <c r="AW218" s="13" t="s">
        <v>35</v>
      </c>
      <c r="AX218" s="13" t="s">
        <v>82</v>
      </c>
      <c r="AY218" s="181" t="s">
        <v>135</v>
      </c>
    </row>
    <row r="219" s="2" customFormat="1" ht="49.05" customHeight="1">
      <c r="A219" s="37"/>
      <c r="B219" s="164"/>
      <c r="C219" s="165" t="s">
        <v>432</v>
      </c>
      <c r="D219" s="165" t="s">
        <v>137</v>
      </c>
      <c r="E219" s="166" t="s">
        <v>433</v>
      </c>
      <c r="F219" s="167" t="s">
        <v>434</v>
      </c>
      <c r="G219" s="168" t="s">
        <v>176</v>
      </c>
      <c r="H219" s="169">
        <v>34.68</v>
      </c>
      <c r="I219" s="170"/>
      <c r="J219" s="171">
        <f>ROUND(I219*H219,2)</f>
        <v>0</v>
      </c>
      <c r="K219" s="172"/>
      <c r="L219" s="38"/>
      <c r="M219" s="173" t="s">
        <v>3</v>
      </c>
      <c r="N219" s="174" t="s">
        <v>45</v>
      </c>
      <c r="O219" s="71"/>
      <c r="P219" s="175">
        <f>O219*H219</f>
        <v>0</v>
      </c>
      <c r="Q219" s="175">
        <v>0.01310386</v>
      </c>
      <c r="R219" s="175">
        <f>Q219*H219</f>
        <v>0.45444186479999998</v>
      </c>
      <c r="S219" s="175">
        <v>0</v>
      </c>
      <c r="T219" s="17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77" t="s">
        <v>220</v>
      </c>
      <c r="AT219" s="177" t="s">
        <v>137</v>
      </c>
      <c r="AU219" s="177" t="s">
        <v>84</v>
      </c>
      <c r="AY219" s="18" t="s">
        <v>135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18" t="s">
        <v>82</v>
      </c>
      <c r="BK219" s="178">
        <f>ROUND(I219*H219,2)</f>
        <v>0</v>
      </c>
      <c r="BL219" s="18" t="s">
        <v>220</v>
      </c>
      <c r="BM219" s="177" t="s">
        <v>435</v>
      </c>
    </row>
    <row r="220" s="14" customFormat="1">
      <c r="A220" s="14"/>
      <c r="B220" s="188"/>
      <c r="C220" s="14"/>
      <c r="D220" s="180" t="s">
        <v>143</v>
      </c>
      <c r="E220" s="189" t="s">
        <v>3</v>
      </c>
      <c r="F220" s="190" t="s">
        <v>436</v>
      </c>
      <c r="G220" s="14"/>
      <c r="H220" s="189" t="s">
        <v>3</v>
      </c>
      <c r="I220" s="191"/>
      <c r="J220" s="14"/>
      <c r="K220" s="14"/>
      <c r="L220" s="188"/>
      <c r="M220" s="192"/>
      <c r="N220" s="193"/>
      <c r="O220" s="193"/>
      <c r="P220" s="193"/>
      <c r="Q220" s="193"/>
      <c r="R220" s="193"/>
      <c r="S220" s="193"/>
      <c r="T220" s="19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89" t="s">
        <v>143</v>
      </c>
      <c r="AU220" s="189" t="s">
        <v>84</v>
      </c>
      <c r="AV220" s="14" t="s">
        <v>82</v>
      </c>
      <c r="AW220" s="14" t="s">
        <v>35</v>
      </c>
      <c r="AX220" s="14" t="s">
        <v>74</v>
      </c>
      <c r="AY220" s="189" t="s">
        <v>135</v>
      </c>
    </row>
    <row r="221" s="13" customFormat="1">
      <c r="A221" s="13"/>
      <c r="B221" s="179"/>
      <c r="C221" s="13"/>
      <c r="D221" s="180" t="s">
        <v>143</v>
      </c>
      <c r="E221" s="181" t="s">
        <v>3</v>
      </c>
      <c r="F221" s="182" t="s">
        <v>437</v>
      </c>
      <c r="G221" s="13"/>
      <c r="H221" s="183">
        <v>34.68</v>
      </c>
      <c r="I221" s="184"/>
      <c r="J221" s="13"/>
      <c r="K221" s="13"/>
      <c r="L221" s="179"/>
      <c r="M221" s="185"/>
      <c r="N221" s="186"/>
      <c r="O221" s="186"/>
      <c r="P221" s="186"/>
      <c r="Q221" s="186"/>
      <c r="R221" s="186"/>
      <c r="S221" s="186"/>
      <c r="T221" s="18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1" t="s">
        <v>143</v>
      </c>
      <c r="AU221" s="181" t="s">
        <v>84</v>
      </c>
      <c r="AV221" s="13" t="s">
        <v>84</v>
      </c>
      <c r="AW221" s="13" t="s">
        <v>35</v>
      </c>
      <c r="AX221" s="13" t="s">
        <v>82</v>
      </c>
      <c r="AY221" s="181" t="s">
        <v>135</v>
      </c>
    </row>
    <row r="222" s="2" customFormat="1" ht="24.15" customHeight="1">
      <c r="A222" s="37"/>
      <c r="B222" s="164"/>
      <c r="C222" s="165" t="s">
        <v>438</v>
      </c>
      <c r="D222" s="165" t="s">
        <v>137</v>
      </c>
      <c r="E222" s="166" t="s">
        <v>439</v>
      </c>
      <c r="F222" s="167" t="s">
        <v>440</v>
      </c>
      <c r="G222" s="168" t="s">
        <v>182</v>
      </c>
      <c r="H222" s="169">
        <v>2</v>
      </c>
      <c r="I222" s="170"/>
      <c r="J222" s="171">
        <f>ROUND(I222*H222,2)</f>
        <v>0</v>
      </c>
      <c r="K222" s="172"/>
      <c r="L222" s="38"/>
      <c r="M222" s="173" t="s">
        <v>3</v>
      </c>
      <c r="N222" s="174" t="s">
        <v>45</v>
      </c>
      <c r="O222" s="71"/>
      <c r="P222" s="175">
        <f>O222*H222</f>
        <v>0</v>
      </c>
      <c r="Q222" s="175">
        <v>3.0000000000000001E-05</v>
      </c>
      <c r="R222" s="175">
        <f>Q222*H222</f>
        <v>6.0000000000000002E-05</v>
      </c>
      <c r="S222" s="175">
        <v>0</v>
      </c>
      <c r="T222" s="17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77" t="s">
        <v>220</v>
      </c>
      <c r="AT222" s="177" t="s">
        <v>137</v>
      </c>
      <c r="AU222" s="177" t="s">
        <v>84</v>
      </c>
      <c r="AY222" s="18" t="s">
        <v>135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18" t="s">
        <v>82</v>
      </c>
      <c r="BK222" s="178">
        <f>ROUND(I222*H222,2)</f>
        <v>0</v>
      </c>
      <c r="BL222" s="18" t="s">
        <v>220</v>
      </c>
      <c r="BM222" s="177" t="s">
        <v>441</v>
      </c>
    </row>
    <row r="223" s="2" customFormat="1" ht="14.4" customHeight="1">
      <c r="A223" s="37"/>
      <c r="B223" s="164"/>
      <c r="C223" s="203" t="s">
        <v>442</v>
      </c>
      <c r="D223" s="203" t="s">
        <v>274</v>
      </c>
      <c r="E223" s="204" t="s">
        <v>443</v>
      </c>
      <c r="F223" s="205" t="s">
        <v>444</v>
      </c>
      <c r="G223" s="206" t="s">
        <v>182</v>
      </c>
      <c r="H223" s="207">
        <v>2</v>
      </c>
      <c r="I223" s="208"/>
      <c r="J223" s="209">
        <f>ROUND(I223*H223,2)</f>
        <v>0</v>
      </c>
      <c r="K223" s="210"/>
      <c r="L223" s="211"/>
      <c r="M223" s="212" t="s">
        <v>3</v>
      </c>
      <c r="N223" s="213" t="s">
        <v>45</v>
      </c>
      <c r="O223" s="71"/>
      <c r="P223" s="175">
        <f>O223*H223</f>
        <v>0</v>
      </c>
      <c r="Q223" s="175">
        <v>0.0014</v>
      </c>
      <c r="R223" s="175">
        <f>Q223*H223</f>
        <v>0.0028</v>
      </c>
      <c r="S223" s="175">
        <v>0</v>
      </c>
      <c r="T223" s="17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7" t="s">
        <v>301</v>
      </c>
      <c r="AT223" s="177" t="s">
        <v>274</v>
      </c>
      <c r="AU223" s="177" t="s">
        <v>84</v>
      </c>
      <c r="AY223" s="18" t="s">
        <v>135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18" t="s">
        <v>82</v>
      </c>
      <c r="BK223" s="178">
        <f>ROUND(I223*H223,2)</f>
        <v>0</v>
      </c>
      <c r="BL223" s="18" t="s">
        <v>220</v>
      </c>
      <c r="BM223" s="177" t="s">
        <v>445</v>
      </c>
    </row>
    <row r="224" s="2" customFormat="1" ht="24.15" customHeight="1">
      <c r="A224" s="37"/>
      <c r="B224" s="164"/>
      <c r="C224" s="165" t="s">
        <v>446</v>
      </c>
      <c r="D224" s="165" t="s">
        <v>137</v>
      </c>
      <c r="E224" s="166" t="s">
        <v>447</v>
      </c>
      <c r="F224" s="167" t="s">
        <v>448</v>
      </c>
      <c r="G224" s="168" t="s">
        <v>176</v>
      </c>
      <c r="H224" s="169">
        <v>25.620000000000001</v>
      </c>
      <c r="I224" s="170"/>
      <c r="J224" s="171">
        <f>ROUND(I224*H224,2)</f>
        <v>0</v>
      </c>
      <c r="K224" s="172"/>
      <c r="L224" s="38"/>
      <c r="M224" s="173" t="s">
        <v>3</v>
      </c>
      <c r="N224" s="174" t="s">
        <v>45</v>
      </c>
      <c r="O224" s="71"/>
      <c r="P224" s="175">
        <f>O224*H224</f>
        <v>0</v>
      </c>
      <c r="Q224" s="175">
        <v>0.04725</v>
      </c>
      <c r="R224" s="175">
        <f>Q224*H224</f>
        <v>1.210545</v>
      </c>
      <c r="S224" s="175">
        <v>0</v>
      </c>
      <c r="T224" s="17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7" t="s">
        <v>220</v>
      </c>
      <c r="AT224" s="177" t="s">
        <v>137</v>
      </c>
      <c r="AU224" s="177" t="s">
        <v>84</v>
      </c>
      <c r="AY224" s="18" t="s">
        <v>135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18" t="s">
        <v>82</v>
      </c>
      <c r="BK224" s="178">
        <f>ROUND(I224*H224,2)</f>
        <v>0</v>
      </c>
      <c r="BL224" s="18" t="s">
        <v>220</v>
      </c>
      <c r="BM224" s="177" t="s">
        <v>449</v>
      </c>
    </row>
    <row r="225" s="13" customFormat="1">
      <c r="A225" s="13"/>
      <c r="B225" s="179"/>
      <c r="C225" s="13"/>
      <c r="D225" s="180" t="s">
        <v>143</v>
      </c>
      <c r="E225" s="181" t="s">
        <v>3</v>
      </c>
      <c r="F225" s="182" t="s">
        <v>450</v>
      </c>
      <c r="G225" s="13"/>
      <c r="H225" s="183">
        <v>25.620000000000001</v>
      </c>
      <c r="I225" s="184"/>
      <c r="J225" s="13"/>
      <c r="K225" s="13"/>
      <c r="L225" s="179"/>
      <c r="M225" s="185"/>
      <c r="N225" s="186"/>
      <c r="O225" s="186"/>
      <c r="P225" s="186"/>
      <c r="Q225" s="186"/>
      <c r="R225" s="186"/>
      <c r="S225" s="186"/>
      <c r="T225" s="18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1" t="s">
        <v>143</v>
      </c>
      <c r="AU225" s="181" t="s">
        <v>84</v>
      </c>
      <c r="AV225" s="13" t="s">
        <v>84</v>
      </c>
      <c r="AW225" s="13" t="s">
        <v>35</v>
      </c>
      <c r="AX225" s="13" t="s">
        <v>82</v>
      </c>
      <c r="AY225" s="181" t="s">
        <v>135</v>
      </c>
    </row>
    <row r="226" s="2" customFormat="1" ht="62.7" customHeight="1">
      <c r="A226" s="37"/>
      <c r="B226" s="164"/>
      <c r="C226" s="165" t="s">
        <v>451</v>
      </c>
      <c r="D226" s="165" t="s">
        <v>137</v>
      </c>
      <c r="E226" s="166" t="s">
        <v>452</v>
      </c>
      <c r="F226" s="167" t="s">
        <v>453</v>
      </c>
      <c r="G226" s="168" t="s">
        <v>168</v>
      </c>
      <c r="H226" s="169">
        <v>1.825</v>
      </c>
      <c r="I226" s="170"/>
      <c r="J226" s="171">
        <f>ROUND(I226*H226,2)</f>
        <v>0</v>
      </c>
      <c r="K226" s="172"/>
      <c r="L226" s="38"/>
      <c r="M226" s="173" t="s">
        <v>3</v>
      </c>
      <c r="N226" s="174" t="s">
        <v>45</v>
      </c>
      <c r="O226" s="71"/>
      <c r="P226" s="175">
        <f>O226*H226</f>
        <v>0</v>
      </c>
      <c r="Q226" s="175">
        <v>0</v>
      </c>
      <c r="R226" s="175">
        <f>Q226*H226</f>
        <v>0</v>
      </c>
      <c r="S226" s="175">
        <v>0</v>
      </c>
      <c r="T226" s="17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77" t="s">
        <v>220</v>
      </c>
      <c r="AT226" s="177" t="s">
        <v>137</v>
      </c>
      <c r="AU226" s="177" t="s">
        <v>84</v>
      </c>
      <c r="AY226" s="18" t="s">
        <v>135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18" t="s">
        <v>82</v>
      </c>
      <c r="BK226" s="178">
        <f>ROUND(I226*H226,2)</f>
        <v>0</v>
      </c>
      <c r="BL226" s="18" t="s">
        <v>220</v>
      </c>
      <c r="BM226" s="177" t="s">
        <v>454</v>
      </c>
    </row>
    <row r="227" s="12" customFormat="1" ht="22.8" customHeight="1">
      <c r="A227" s="12"/>
      <c r="B227" s="151"/>
      <c r="C227" s="12"/>
      <c r="D227" s="152" t="s">
        <v>73</v>
      </c>
      <c r="E227" s="162" t="s">
        <v>455</v>
      </c>
      <c r="F227" s="162" t="s">
        <v>456</v>
      </c>
      <c r="G227" s="12"/>
      <c r="H227" s="12"/>
      <c r="I227" s="154"/>
      <c r="J227" s="163">
        <f>BK227</f>
        <v>0</v>
      </c>
      <c r="K227" s="12"/>
      <c r="L227" s="151"/>
      <c r="M227" s="156"/>
      <c r="N227" s="157"/>
      <c r="O227" s="157"/>
      <c r="P227" s="158">
        <f>SUM(P228:P250)</f>
        <v>0</v>
      </c>
      <c r="Q227" s="157"/>
      <c r="R227" s="158">
        <f>SUM(R228:R250)</f>
        <v>0.36221400000000004</v>
      </c>
      <c r="S227" s="157"/>
      <c r="T227" s="159">
        <f>SUM(T228:T250)</f>
        <v>0.999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2" t="s">
        <v>84</v>
      </c>
      <c r="AT227" s="160" t="s">
        <v>73</v>
      </c>
      <c r="AU227" s="160" t="s">
        <v>82</v>
      </c>
      <c r="AY227" s="152" t="s">
        <v>135</v>
      </c>
      <c r="BK227" s="161">
        <f>SUM(BK228:BK250)</f>
        <v>0</v>
      </c>
    </row>
    <row r="228" s="2" customFormat="1" ht="14.4" customHeight="1">
      <c r="A228" s="37"/>
      <c r="B228" s="164"/>
      <c r="C228" s="165" t="s">
        <v>457</v>
      </c>
      <c r="D228" s="165" t="s">
        <v>137</v>
      </c>
      <c r="E228" s="166" t="s">
        <v>458</v>
      </c>
      <c r="F228" s="167" t="s">
        <v>459</v>
      </c>
      <c r="G228" s="168" t="s">
        <v>176</v>
      </c>
      <c r="H228" s="169">
        <v>20</v>
      </c>
      <c r="I228" s="170"/>
      <c r="J228" s="171">
        <f>ROUND(I228*H228,2)</f>
        <v>0</v>
      </c>
      <c r="K228" s="172"/>
      <c r="L228" s="38"/>
      <c r="M228" s="173" t="s">
        <v>3</v>
      </c>
      <c r="N228" s="174" t="s">
        <v>45</v>
      </c>
      <c r="O228" s="71"/>
      <c r="P228" s="175">
        <f>O228*H228</f>
        <v>0</v>
      </c>
      <c r="Q228" s="175">
        <v>0</v>
      </c>
      <c r="R228" s="175">
        <f>Q228*H228</f>
        <v>0</v>
      </c>
      <c r="S228" s="175">
        <v>0.024649999999999998</v>
      </c>
      <c r="T228" s="176">
        <f>S228*H228</f>
        <v>0.49299999999999999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77" t="s">
        <v>220</v>
      </c>
      <c r="AT228" s="177" t="s">
        <v>137</v>
      </c>
      <c r="AU228" s="177" t="s">
        <v>84</v>
      </c>
      <c r="AY228" s="18" t="s">
        <v>135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18" t="s">
        <v>82</v>
      </c>
      <c r="BK228" s="178">
        <f>ROUND(I228*H228,2)</f>
        <v>0</v>
      </c>
      <c r="BL228" s="18" t="s">
        <v>220</v>
      </c>
      <c r="BM228" s="177" t="s">
        <v>460</v>
      </c>
    </row>
    <row r="229" s="2" customFormat="1" ht="37.8" customHeight="1">
      <c r="A229" s="37"/>
      <c r="B229" s="164"/>
      <c r="C229" s="165" t="s">
        <v>461</v>
      </c>
      <c r="D229" s="165" t="s">
        <v>137</v>
      </c>
      <c r="E229" s="166" t="s">
        <v>462</v>
      </c>
      <c r="F229" s="167" t="s">
        <v>463</v>
      </c>
      <c r="G229" s="168" t="s">
        <v>176</v>
      </c>
      <c r="H229" s="169">
        <v>24.5</v>
      </c>
      <c r="I229" s="170"/>
      <c r="J229" s="171">
        <f>ROUND(I229*H229,2)</f>
        <v>0</v>
      </c>
      <c r="K229" s="172"/>
      <c r="L229" s="38"/>
      <c r="M229" s="173" t="s">
        <v>3</v>
      </c>
      <c r="N229" s="174" t="s">
        <v>45</v>
      </c>
      <c r="O229" s="71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7" t="s">
        <v>220</v>
      </c>
      <c r="AT229" s="177" t="s">
        <v>137</v>
      </c>
      <c r="AU229" s="177" t="s">
        <v>84</v>
      </c>
      <c r="AY229" s="18" t="s">
        <v>135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18" t="s">
        <v>82</v>
      </c>
      <c r="BK229" s="178">
        <f>ROUND(I229*H229,2)</f>
        <v>0</v>
      </c>
      <c r="BL229" s="18" t="s">
        <v>220</v>
      </c>
      <c r="BM229" s="177" t="s">
        <v>464</v>
      </c>
    </row>
    <row r="230" s="14" customFormat="1">
      <c r="A230" s="14"/>
      <c r="B230" s="188"/>
      <c r="C230" s="14"/>
      <c r="D230" s="180" t="s">
        <v>143</v>
      </c>
      <c r="E230" s="189" t="s">
        <v>3</v>
      </c>
      <c r="F230" s="190" t="s">
        <v>465</v>
      </c>
      <c r="G230" s="14"/>
      <c r="H230" s="189" t="s">
        <v>3</v>
      </c>
      <c r="I230" s="191"/>
      <c r="J230" s="14"/>
      <c r="K230" s="14"/>
      <c r="L230" s="188"/>
      <c r="M230" s="192"/>
      <c r="N230" s="193"/>
      <c r="O230" s="193"/>
      <c r="P230" s="193"/>
      <c r="Q230" s="193"/>
      <c r="R230" s="193"/>
      <c r="S230" s="193"/>
      <c r="T230" s="19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89" t="s">
        <v>143</v>
      </c>
      <c r="AU230" s="189" t="s">
        <v>84</v>
      </c>
      <c r="AV230" s="14" t="s">
        <v>82</v>
      </c>
      <c r="AW230" s="14" t="s">
        <v>35</v>
      </c>
      <c r="AX230" s="14" t="s">
        <v>74</v>
      </c>
      <c r="AY230" s="189" t="s">
        <v>135</v>
      </c>
    </row>
    <row r="231" s="13" customFormat="1">
      <c r="A231" s="13"/>
      <c r="B231" s="179"/>
      <c r="C231" s="13"/>
      <c r="D231" s="180" t="s">
        <v>143</v>
      </c>
      <c r="E231" s="181" t="s">
        <v>3</v>
      </c>
      <c r="F231" s="182" t="s">
        <v>466</v>
      </c>
      <c r="G231" s="13"/>
      <c r="H231" s="183">
        <v>24.5</v>
      </c>
      <c r="I231" s="184"/>
      <c r="J231" s="13"/>
      <c r="K231" s="13"/>
      <c r="L231" s="179"/>
      <c r="M231" s="185"/>
      <c r="N231" s="186"/>
      <c r="O231" s="186"/>
      <c r="P231" s="186"/>
      <c r="Q231" s="186"/>
      <c r="R231" s="186"/>
      <c r="S231" s="186"/>
      <c r="T231" s="18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1" t="s">
        <v>143</v>
      </c>
      <c r="AU231" s="181" t="s">
        <v>84</v>
      </c>
      <c r="AV231" s="13" t="s">
        <v>84</v>
      </c>
      <c r="AW231" s="13" t="s">
        <v>35</v>
      </c>
      <c r="AX231" s="13" t="s">
        <v>82</v>
      </c>
      <c r="AY231" s="181" t="s">
        <v>135</v>
      </c>
    </row>
    <row r="232" s="2" customFormat="1" ht="24.15" customHeight="1">
      <c r="A232" s="37"/>
      <c r="B232" s="164"/>
      <c r="C232" s="203" t="s">
        <v>467</v>
      </c>
      <c r="D232" s="203" t="s">
        <v>274</v>
      </c>
      <c r="E232" s="204" t="s">
        <v>468</v>
      </c>
      <c r="F232" s="205" t="s">
        <v>469</v>
      </c>
      <c r="G232" s="206" t="s">
        <v>176</v>
      </c>
      <c r="H232" s="207">
        <v>29.399999999999999</v>
      </c>
      <c r="I232" s="208"/>
      <c r="J232" s="209">
        <f>ROUND(I232*H232,2)</f>
        <v>0</v>
      </c>
      <c r="K232" s="210"/>
      <c r="L232" s="211"/>
      <c r="M232" s="212" t="s">
        <v>3</v>
      </c>
      <c r="N232" s="213" t="s">
        <v>45</v>
      </c>
      <c r="O232" s="71"/>
      <c r="P232" s="175">
        <f>O232*H232</f>
        <v>0</v>
      </c>
      <c r="Q232" s="175">
        <v>0.0093100000000000006</v>
      </c>
      <c r="R232" s="175">
        <f>Q232*H232</f>
        <v>0.27371400000000001</v>
      </c>
      <c r="S232" s="175">
        <v>0</v>
      </c>
      <c r="T232" s="17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7" t="s">
        <v>301</v>
      </c>
      <c r="AT232" s="177" t="s">
        <v>274</v>
      </c>
      <c r="AU232" s="177" t="s">
        <v>84</v>
      </c>
      <c r="AY232" s="18" t="s">
        <v>135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18" t="s">
        <v>82</v>
      </c>
      <c r="BK232" s="178">
        <f>ROUND(I232*H232,2)</f>
        <v>0</v>
      </c>
      <c r="BL232" s="18" t="s">
        <v>220</v>
      </c>
      <c r="BM232" s="177" t="s">
        <v>470</v>
      </c>
    </row>
    <row r="233" s="13" customFormat="1">
      <c r="A233" s="13"/>
      <c r="B233" s="179"/>
      <c r="C233" s="13"/>
      <c r="D233" s="180" t="s">
        <v>143</v>
      </c>
      <c r="E233" s="13"/>
      <c r="F233" s="182" t="s">
        <v>471</v>
      </c>
      <c r="G233" s="13"/>
      <c r="H233" s="183">
        <v>29.399999999999999</v>
      </c>
      <c r="I233" s="184"/>
      <c r="J233" s="13"/>
      <c r="K233" s="13"/>
      <c r="L233" s="179"/>
      <c r="M233" s="185"/>
      <c r="N233" s="186"/>
      <c r="O233" s="186"/>
      <c r="P233" s="186"/>
      <c r="Q233" s="186"/>
      <c r="R233" s="186"/>
      <c r="S233" s="186"/>
      <c r="T233" s="18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1" t="s">
        <v>143</v>
      </c>
      <c r="AU233" s="181" t="s">
        <v>84</v>
      </c>
      <c r="AV233" s="13" t="s">
        <v>84</v>
      </c>
      <c r="AW233" s="13" t="s">
        <v>4</v>
      </c>
      <c r="AX233" s="13" t="s">
        <v>82</v>
      </c>
      <c r="AY233" s="181" t="s">
        <v>135</v>
      </c>
    </row>
    <row r="234" s="2" customFormat="1" ht="14.4" customHeight="1">
      <c r="A234" s="37"/>
      <c r="B234" s="164"/>
      <c r="C234" s="165" t="s">
        <v>472</v>
      </c>
      <c r="D234" s="165" t="s">
        <v>137</v>
      </c>
      <c r="E234" s="166" t="s">
        <v>473</v>
      </c>
      <c r="F234" s="167" t="s">
        <v>474</v>
      </c>
      <c r="G234" s="168" t="s">
        <v>187</v>
      </c>
      <c r="H234" s="169">
        <v>49</v>
      </c>
      <c r="I234" s="170"/>
      <c r="J234" s="171">
        <f>ROUND(I234*H234,2)</f>
        <v>0</v>
      </c>
      <c r="K234" s="172"/>
      <c r="L234" s="38"/>
      <c r="M234" s="173" t="s">
        <v>3</v>
      </c>
      <c r="N234" s="174" t="s">
        <v>45</v>
      </c>
      <c r="O234" s="71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7" t="s">
        <v>220</v>
      </c>
      <c r="AT234" s="177" t="s">
        <v>137</v>
      </c>
      <c r="AU234" s="177" t="s">
        <v>84</v>
      </c>
      <c r="AY234" s="18" t="s">
        <v>135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18" t="s">
        <v>82</v>
      </c>
      <c r="BK234" s="178">
        <f>ROUND(I234*H234,2)</f>
        <v>0</v>
      </c>
      <c r="BL234" s="18" t="s">
        <v>220</v>
      </c>
      <c r="BM234" s="177" t="s">
        <v>475</v>
      </c>
    </row>
    <row r="235" s="14" customFormat="1">
      <c r="A235" s="14"/>
      <c r="B235" s="188"/>
      <c r="C235" s="14"/>
      <c r="D235" s="180" t="s">
        <v>143</v>
      </c>
      <c r="E235" s="189" t="s">
        <v>3</v>
      </c>
      <c r="F235" s="190" t="s">
        <v>476</v>
      </c>
      <c r="G235" s="14"/>
      <c r="H235" s="189" t="s">
        <v>3</v>
      </c>
      <c r="I235" s="191"/>
      <c r="J235" s="14"/>
      <c r="K235" s="14"/>
      <c r="L235" s="188"/>
      <c r="M235" s="192"/>
      <c r="N235" s="193"/>
      <c r="O235" s="193"/>
      <c r="P235" s="193"/>
      <c r="Q235" s="193"/>
      <c r="R235" s="193"/>
      <c r="S235" s="193"/>
      <c r="T235" s="19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89" t="s">
        <v>143</v>
      </c>
      <c r="AU235" s="189" t="s">
        <v>84</v>
      </c>
      <c r="AV235" s="14" t="s">
        <v>82</v>
      </c>
      <c r="AW235" s="14" t="s">
        <v>35</v>
      </c>
      <c r="AX235" s="14" t="s">
        <v>74</v>
      </c>
      <c r="AY235" s="189" t="s">
        <v>135</v>
      </c>
    </row>
    <row r="236" s="13" customFormat="1">
      <c r="A236" s="13"/>
      <c r="B236" s="179"/>
      <c r="C236" s="13"/>
      <c r="D236" s="180" t="s">
        <v>143</v>
      </c>
      <c r="E236" s="181" t="s">
        <v>3</v>
      </c>
      <c r="F236" s="182" t="s">
        <v>477</v>
      </c>
      <c r="G236" s="13"/>
      <c r="H236" s="183">
        <v>49</v>
      </c>
      <c r="I236" s="184"/>
      <c r="J236" s="13"/>
      <c r="K236" s="13"/>
      <c r="L236" s="179"/>
      <c r="M236" s="185"/>
      <c r="N236" s="186"/>
      <c r="O236" s="186"/>
      <c r="P236" s="186"/>
      <c r="Q236" s="186"/>
      <c r="R236" s="186"/>
      <c r="S236" s="186"/>
      <c r="T236" s="18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1" t="s">
        <v>143</v>
      </c>
      <c r="AU236" s="181" t="s">
        <v>84</v>
      </c>
      <c r="AV236" s="13" t="s">
        <v>84</v>
      </c>
      <c r="AW236" s="13" t="s">
        <v>35</v>
      </c>
      <c r="AX236" s="13" t="s">
        <v>82</v>
      </c>
      <c r="AY236" s="181" t="s">
        <v>135</v>
      </c>
    </row>
    <row r="237" s="2" customFormat="1" ht="14.4" customHeight="1">
      <c r="A237" s="37"/>
      <c r="B237" s="164"/>
      <c r="C237" s="203" t="s">
        <v>478</v>
      </c>
      <c r="D237" s="203" t="s">
        <v>274</v>
      </c>
      <c r="E237" s="204" t="s">
        <v>479</v>
      </c>
      <c r="F237" s="205" t="s">
        <v>480</v>
      </c>
      <c r="G237" s="206" t="s">
        <v>140</v>
      </c>
      <c r="H237" s="207">
        <v>0.087999999999999995</v>
      </c>
      <c r="I237" s="208"/>
      <c r="J237" s="209">
        <f>ROUND(I237*H237,2)</f>
        <v>0</v>
      </c>
      <c r="K237" s="210"/>
      <c r="L237" s="211"/>
      <c r="M237" s="212" t="s">
        <v>3</v>
      </c>
      <c r="N237" s="213" t="s">
        <v>45</v>
      </c>
      <c r="O237" s="71"/>
      <c r="P237" s="175">
        <f>O237*H237</f>
        <v>0</v>
      </c>
      <c r="Q237" s="175">
        <v>0.5</v>
      </c>
      <c r="R237" s="175">
        <f>Q237*H237</f>
        <v>0.043999999999999997</v>
      </c>
      <c r="S237" s="175">
        <v>0</v>
      </c>
      <c r="T237" s="17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7" t="s">
        <v>301</v>
      </c>
      <c r="AT237" s="177" t="s">
        <v>274</v>
      </c>
      <c r="AU237" s="177" t="s">
        <v>84</v>
      </c>
      <c r="AY237" s="18" t="s">
        <v>135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8" t="s">
        <v>82</v>
      </c>
      <c r="BK237" s="178">
        <f>ROUND(I237*H237,2)</f>
        <v>0</v>
      </c>
      <c r="BL237" s="18" t="s">
        <v>220</v>
      </c>
      <c r="BM237" s="177" t="s">
        <v>481</v>
      </c>
    </row>
    <row r="238" s="14" customFormat="1">
      <c r="A238" s="14"/>
      <c r="B238" s="188"/>
      <c r="C238" s="14"/>
      <c r="D238" s="180" t="s">
        <v>143</v>
      </c>
      <c r="E238" s="189" t="s">
        <v>3</v>
      </c>
      <c r="F238" s="190" t="s">
        <v>476</v>
      </c>
      <c r="G238" s="14"/>
      <c r="H238" s="189" t="s">
        <v>3</v>
      </c>
      <c r="I238" s="191"/>
      <c r="J238" s="14"/>
      <c r="K238" s="14"/>
      <c r="L238" s="188"/>
      <c r="M238" s="192"/>
      <c r="N238" s="193"/>
      <c r="O238" s="193"/>
      <c r="P238" s="193"/>
      <c r="Q238" s="193"/>
      <c r="R238" s="193"/>
      <c r="S238" s="193"/>
      <c r="T238" s="19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89" t="s">
        <v>143</v>
      </c>
      <c r="AU238" s="189" t="s">
        <v>84</v>
      </c>
      <c r="AV238" s="14" t="s">
        <v>82</v>
      </c>
      <c r="AW238" s="14" t="s">
        <v>35</v>
      </c>
      <c r="AX238" s="14" t="s">
        <v>74</v>
      </c>
      <c r="AY238" s="189" t="s">
        <v>135</v>
      </c>
    </row>
    <row r="239" s="13" customFormat="1">
      <c r="A239" s="13"/>
      <c r="B239" s="179"/>
      <c r="C239" s="13"/>
      <c r="D239" s="180" t="s">
        <v>143</v>
      </c>
      <c r="E239" s="181" t="s">
        <v>3</v>
      </c>
      <c r="F239" s="182" t="s">
        <v>482</v>
      </c>
      <c r="G239" s="13"/>
      <c r="H239" s="183">
        <v>0.087999999999999995</v>
      </c>
      <c r="I239" s="184"/>
      <c r="J239" s="13"/>
      <c r="K239" s="13"/>
      <c r="L239" s="179"/>
      <c r="M239" s="185"/>
      <c r="N239" s="186"/>
      <c r="O239" s="186"/>
      <c r="P239" s="186"/>
      <c r="Q239" s="186"/>
      <c r="R239" s="186"/>
      <c r="S239" s="186"/>
      <c r="T239" s="18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1" t="s">
        <v>143</v>
      </c>
      <c r="AU239" s="181" t="s">
        <v>84</v>
      </c>
      <c r="AV239" s="13" t="s">
        <v>84</v>
      </c>
      <c r="AW239" s="13" t="s">
        <v>35</v>
      </c>
      <c r="AX239" s="13" t="s">
        <v>82</v>
      </c>
      <c r="AY239" s="181" t="s">
        <v>135</v>
      </c>
    </row>
    <row r="240" s="2" customFormat="1" ht="24.15" customHeight="1">
      <c r="A240" s="37"/>
      <c r="B240" s="164"/>
      <c r="C240" s="165" t="s">
        <v>483</v>
      </c>
      <c r="D240" s="165" t="s">
        <v>137</v>
      </c>
      <c r="E240" s="166" t="s">
        <v>484</v>
      </c>
      <c r="F240" s="167" t="s">
        <v>485</v>
      </c>
      <c r="G240" s="168" t="s">
        <v>182</v>
      </c>
      <c r="H240" s="169">
        <v>10</v>
      </c>
      <c r="I240" s="170"/>
      <c r="J240" s="171">
        <f>ROUND(I240*H240,2)</f>
        <v>0</v>
      </c>
      <c r="K240" s="172"/>
      <c r="L240" s="38"/>
      <c r="M240" s="173" t="s">
        <v>3</v>
      </c>
      <c r="N240" s="174" t="s">
        <v>45</v>
      </c>
      <c r="O240" s="71"/>
      <c r="P240" s="175">
        <f>O240*H240</f>
        <v>0</v>
      </c>
      <c r="Q240" s="175">
        <v>0</v>
      </c>
      <c r="R240" s="175">
        <f>Q240*H240</f>
        <v>0</v>
      </c>
      <c r="S240" s="175">
        <v>0.0040000000000000001</v>
      </c>
      <c r="T240" s="176">
        <f>S240*H240</f>
        <v>0.040000000000000001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7" t="s">
        <v>220</v>
      </c>
      <c r="AT240" s="177" t="s">
        <v>137</v>
      </c>
      <c r="AU240" s="177" t="s">
        <v>84</v>
      </c>
      <c r="AY240" s="18" t="s">
        <v>135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8" t="s">
        <v>82</v>
      </c>
      <c r="BK240" s="178">
        <f>ROUND(I240*H240,2)</f>
        <v>0</v>
      </c>
      <c r="BL240" s="18" t="s">
        <v>220</v>
      </c>
      <c r="BM240" s="177" t="s">
        <v>486</v>
      </c>
    </row>
    <row r="241" s="2" customFormat="1" ht="24.15" customHeight="1">
      <c r="A241" s="37"/>
      <c r="B241" s="164"/>
      <c r="C241" s="165" t="s">
        <v>487</v>
      </c>
      <c r="D241" s="165" t="s">
        <v>137</v>
      </c>
      <c r="E241" s="166" t="s">
        <v>488</v>
      </c>
      <c r="F241" s="167" t="s">
        <v>489</v>
      </c>
      <c r="G241" s="168" t="s">
        <v>182</v>
      </c>
      <c r="H241" s="169">
        <v>1</v>
      </c>
      <c r="I241" s="170"/>
      <c r="J241" s="171">
        <f>ROUND(I241*H241,2)</f>
        <v>0</v>
      </c>
      <c r="K241" s="172"/>
      <c r="L241" s="38"/>
      <c r="M241" s="173" t="s">
        <v>3</v>
      </c>
      <c r="N241" s="174" t="s">
        <v>45</v>
      </c>
      <c r="O241" s="71"/>
      <c r="P241" s="175">
        <f>O241*H241</f>
        <v>0</v>
      </c>
      <c r="Q241" s="175">
        <v>0</v>
      </c>
      <c r="R241" s="175">
        <f>Q241*H241</f>
        <v>0</v>
      </c>
      <c r="S241" s="175">
        <v>0.0060000000000000001</v>
      </c>
      <c r="T241" s="176">
        <f>S241*H241</f>
        <v>0.0060000000000000001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7" t="s">
        <v>220</v>
      </c>
      <c r="AT241" s="177" t="s">
        <v>137</v>
      </c>
      <c r="AU241" s="177" t="s">
        <v>84</v>
      </c>
      <c r="AY241" s="18" t="s">
        <v>135</v>
      </c>
      <c r="BE241" s="178">
        <f>IF(N241="základní",J241,0)</f>
        <v>0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18" t="s">
        <v>82</v>
      </c>
      <c r="BK241" s="178">
        <f>ROUND(I241*H241,2)</f>
        <v>0</v>
      </c>
      <c r="BL241" s="18" t="s">
        <v>220</v>
      </c>
      <c r="BM241" s="177" t="s">
        <v>490</v>
      </c>
    </row>
    <row r="242" s="2" customFormat="1" ht="49.05" customHeight="1">
      <c r="A242" s="37"/>
      <c r="B242" s="164"/>
      <c r="C242" s="165" t="s">
        <v>491</v>
      </c>
      <c r="D242" s="165" t="s">
        <v>137</v>
      </c>
      <c r="E242" s="166" t="s">
        <v>492</v>
      </c>
      <c r="F242" s="167" t="s">
        <v>493</v>
      </c>
      <c r="G242" s="168" t="s">
        <v>182</v>
      </c>
      <c r="H242" s="169">
        <v>15</v>
      </c>
      <c r="I242" s="170"/>
      <c r="J242" s="171">
        <f>ROUND(I242*H242,2)</f>
        <v>0</v>
      </c>
      <c r="K242" s="172"/>
      <c r="L242" s="38"/>
      <c r="M242" s="173" t="s">
        <v>3</v>
      </c>
      <c r="N242" s="174" t="s">
        <v>45</v>
      </c>
      <c r="O242" s="71"/>
      <c r="P242" s="175">
        <f>O242*H242</f>
        <v>0</v>
      </c>
      <c r="Q242" s="175">
        <v>0</v>
      </c>
      <c r="R242" s="175">
        <f>Q242*H242</f>
        <v>0</v>
      </c>
      <c r="S242" s="175">
        <v>0.024</v>
      </c>
      <c r="T242" s="176">
        <f>S242*H242</f>
        <v>0.35999999999999999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7" t="s">
        <v>220</v>
      </c>
      <c r="AT242" s="177" t="s">
        <v>137</v>
      </c>
      <c r="AU242" s="177" t="s">
        <v>84</v>
      </c>
      <c r="AY242" s="18" t="s">
        <v>135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18" t="s">
        <v>82</v>
      </c>
      <c r="BK242" s="178">
        <f>ROUND(I242*H242,2)</f>
        <v>0</v>
      </c>
      <c r="BL242" s="18" t="s">
        <v>220</v>
      </c>
      <c r="BM242" s="177" t="s">
        <v>494</v>
      </c>
    </row>
    <row r="243" s="2" customFormat="1" ht="37.8" customHeight="1">
      <c r="A243" s="37"/>
      <c r="B243" s="164"/>
      <c r="C243" s="165" t="s">
        <v>495</v>
      </c>
      <c r="D243" s="165" t="s">
        <v>137</v>
      </c>
      <c r="E243" s="166" t="s">
        <v>496</v>
      </c>
      <c r="F243" s="167" t="s">
        <v>497</v>
      </c>
      <c r="G243" s="168" t="s">
        <v>182</v>
      </c>
      <c r="H243" s="169">
        <v>1</v>
      </c>
      <c r="I243" s="170"/>
      <c r="J243" s="171">
        <f>ROUND(I243*H243,2)</f>
        <v>0</v>
      </c>
      <c r="K243" s="172"/>
      <c r="L243" s="38"/>
      <c r="M243" s="173" t="s">
        <v>3</v>
      </c>
      <c r="N243" s="174" t="s">
        <v>45</v>
      </c>
      <c r="O243" s="71"/>
      <c r="P243" s="175">
        <f>O243*H243</f>
        <v>0</v>
      </c>
      <c r="Q243" s="175">
        <v>0</v>
      </c>
      <c r="R243" s="175">
        <f>Q243*H243</f>
        <v>0</v>
      </c>
      <c r="S243" s="175">
        <v>0</v>
      </c>
      <c r="T243" s="17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7" t="s">
        <v>220</v>
      </c>
      <c r="AT243" s="177" t="s">
        <v>137</v>
      </c>
      <c r="AU243" s="177" t="s">
        <v>84</v>
      </c>
      <c r="AY243" s="18" t="s">
        <v>135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18" t="s">
        <v>82</v>
      </c>
      <c r="BK243" s="178">
        <f>ROUND(I243*H243,2)</f>
        <v>0</v>
      </c>
      <c r="BL243" s="18" t="s">
        <v>220</v>
      </c>
      <c r="BM243" s="177" t="s">
        <v>498</v>
      </c>
    </row>
    <row r="244" s="2" customFormat="1" ht="14.4" customHeight="1">
      <c r="A244" s="37"/>
      <c r="B244" s="164"/>
      <c r="C244" s="203" t="s">
        <v>499</v>
      </c>
      <c r="D244" s="203" t="s">
        <v>274</v>
      </c>
      <c r="E244" s="204" t="s">
        <v>500</v>
      </c>
      <c r="F244" s="205" t="s">
        <v>501</v>
      </c>
      <c r="G244" s="206" t="s">
        <v>187</v>
      </c>
      <c r="H244" s="207">
        <v>1.5</v>
      </c>
      <c r="I244" s="208"/>
      <c r="J244" s="209">
        <f>ROUND(I244*H244,2)</f>
        <v>0</v>
      </c>
      <c r="K244" s="210"/>
      <c r="L244" s="211"/>
      <c r="M244" s="212" t="s">
        <v>3</v>
      </c>
      <c r="N244" s="213" t="s">
        <v>45</v>
      </c>
      <c r="O244" s="71"/>
      <c r="P244" s="175">
        <f>O244*H244</f>
        <v>0</v>
      </c>
      <c r="Q244" s="175">
        <v>0.0030000000000000001</v>
      </c>
      <c r="R244" s="175">
        <f>Q244*H244</f>
        <v>0.0045000000000000005</v>
      </c>
      <c r="S244" s="175">
        <v>0</v>
      </c>
      <c r="T244" s="17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7" t="s">
        <v>301</v>
      </c>
      <c r="AT244" s="177" t="s">
        <v>274</v>
      </c>
      <c r="AU244" s="177" t="s">
        <v>84</v>
      </c>
      <c r="AY244" s="18" t="s">
        <v>135</v>
      </c>
      <c r="BE244" s="178">
        <f>IF(N244="základní",J244,0)</f>
        <v>0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18" t="s">
        <v>82</v>
      </c>
      <c r="BK244" s="178">
        <f>ROUND(I244*H244,2)</f>
        <v>0</v>
      </c>
      <c r="BL244" s="18" t="s">
        <v>220</v>
      </c>
      <c r="BM244" s="177" t="s">
        <v>502</v>
      </c>
    </row>
    <row r="245" s="2" customFormat="1" ht="14.4" customHeight="1">
      <c r="A245" s="37"/>
      <c r="B245" s="164"/>
      <c r="C245" s="165" t="s">
        <v>503</v>
      </c>
      <c r="D245" s="165" t="s">
        <v>137</v>
      </c>
      <c r="E245" s="166" t="s">
        <v>504</v>
      </c>
      <c r="F245" s="167" t="s">
        <v>505</v>
      </c>
      <c r="G245" s="168" t="s">
        <v>182</v>
      </c>
      <c r="H245" s="169">
        <v>4</v>
      </c>
      <c r="I245" s="170"/>
      <c r="J245" s="171">
        <f>ROUND(I245*H245,2)</f>
        <v>0</v>
      </c>
      <c r="K245" s="172"/>
      <c r="L245" s="38"/>
      <c r="M245" s="173" t="s">
        <v>3</v>
      </c>
      <c r="N245" s="174" t="s">
        <v>45</v>
      </c>
      <c r="O245" s="71"/>
      <c r="P245" s="175">
        <f>O245*H245</f>
        <v>0</v>
      </c>
      <c r="Q245" s="175">
        <v>0</v>
      </c>
      <c r="R245" s="175">
        <f>Q245*H245</f>
        <v>0</v>
      </c>
      <c r="S245" s="175">
        <v>0</v>
      </c>
      <c r="T245" s="17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7" t="s">
        <v>220</v>
      </c>
      <c r="AT245" s="177" t="s">
        <v>137</v>
      </c>
      <c r="AU245" s="177" t="s">
        <v>84</v>
      </c>
      <c r="AY245" s="18" t="s">
        <v>135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18" t="s">
        <v>82</v>
      </c>
      <c r="BK245" s="178">
        <f>ROUND(I245*H245,2)</f>
        <v>0</v>
      </c>
      <c r="BL245" s="18" t="s">
        <v>220</v>
      </c>
      <c r="BM245" s="177" t="s">
        <v>506</v>
      </c>
    </row>
    <row r="246" s="2" customFormat="1" ht="14.4" customHeight="1">
      <c r="A246" s="37"/>
      <c r="B246" s="164"/>
      <c r="C246" s="165" t="s">
        <v>507</v>
      </c>
      <c r="D246" s="165" t="s">
        <v>137</v>
      </c>
      <c r="E246" s="166" t="s">
        <v>508</v>
      </c>
      <c r="F246" s="167" t="s">
        <v>509</v>
      </c>
      <c r="G246" s="168" t="s">
        <v>182</v>
      </c>
      <c r="H246" s="169">
        <v>3</v>
      </c>
      <c r="I246" s="170"/>
      <c r="J246" s="171">
        <f>ROUND(I246*H246,2)</f>
        <v>0</v>
      </c>
      <c r="K246" s="172"/>
      <c r="L246" s="38"/>
      <c r="M246" s="173" t="s">
        <v>3</v>
      </c>
      <c r="N246" s="174" t="s">
        <v>45</v>
      </c>
      <c r="O246" s="71"/>
      <c r="P246" s="175">
        <f>O246*H246</f>
        <v>0</v>
      </c>
      <c r="Q246" s="175">
        <v>0</v>
      </c>
      <c r="R246" s="175">
        <f>Q246*H246</f>
        <v>0</v>
      </c>
      <c r="S246" s="175">
        <v>0</v>
      </c>
      <c r="T246" s="17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77" t="s">
        <v>220</v>
      </c>
      <c r="AT246" s="177" t="s">
        <v>137</v>
      </c>
      <c r="AU246" s="177" t="s">
        <v>84</v>
      </c>
      <c r="AY246" s="18" t="s">
        <v>135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18" t="s">
        <v>82</v>
      </c>
      <c r="BK246" s="178">
        <f>ROUND(I246*H246,2)</f>
        <v>0</v>
      </c>
      <c r="BL246" s="18" t="s">
        <v>220</v>
      </c>
      <c r="BM246" s="177" t="s">
        <v>510</v>
      </c>
    </row>
    <row r="247" s="2" customFormat="1" ht="14.4" customHeight="1">
      <c r="A247" s="37"/>
      <c r="B247" s="164"/>
      <c r="C247" s="165" t="s">
        <v>511</v>
      </c>
      <c r="D247" s="165" t="s">
        <v>137</v>
      </c>
      <c r="E247" s="166" t="s">
        <v>512</v>
      </c>
      <c r="F247" s="167" t="s">
        <v>513</v>
      </c>
      <c r="G247" s="168" t="s">
        <v>182</v>
      </c>
      <c r="H247" s="169">
        <v>3</v>
      </c>
      <c r="I247" s="170"/>
      <c r="J247" s="171">
        <f>ROUND(I247*H247,2)</f>
        <v>0</v>
      </c>
      <c r="K247" s="172"/>
      <c r="L247" s="38"/>
      <c r="M247" s="173" t="s">
        <v>3</v>
      </c>
      <c r="N247" s="174" t="s">
        <v>45</v>
      </c>
      <c r="O247" s="71"/>
      <c r="P247" s="175">
        <f>O247*H247</f>
        <v>0</v>
      </c>
      <c r="Q247" s="175">
        <v>0</v>
      </c>
      <c r="R247" s="175">
        <f>Q247*H247</f>
        <v>0</v>
      </c>
      <c r="S247" s="175">
        <v>0</v>
      </c>
      <c r="T247" s="17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7" t="s">
        <v>220</v>
      </c>
      <c r="AT247" s="177" t="s">
        <v>137</v>
      </c>
      <c r="AU247" s="177" t="s">
        <v>84</v>
      </c>
      <c r="AY247" s="18" t="s">
        <v>135</v>
      </c>
      <c r="BE247" s="178">
        <f>IF(N247="základní",J247,0)</f>
        <v>0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18" t="s">
        <v>82</v>
      </c>
      <c r="BK247" s="178">
        <f>ROUND(I247*H247,2)</f>
        <v>0</v>
      </c>
      <c r="BL247" s="18" t="s">
        <v>220</v>
      </c>
      <c r="BM247" s="177" t="s">
        <v>514</v>
      </c>
    </row>
    <row r="248" s="2" customFormat="1" ht="14.4" customHeight="1">
      <c r="A248" s="37"/>
      <c r="B248" s="164"/>
      <c r="C248" s="165" t="s">
        <v>515</v>
      </c>
      <c r="D248" s="165" t="s">
        <v>137</v>
      </c>
      <c r="E248" s="166" t="s">
        <v>516</v>
      </c>
      <c r="F248" s="167" t="s">
        <v>517</v>
      </c>
      <c r="G248" s="168" t="s">
        <v>182</v>
      </c>
      <c r="H248" s="169">
        <v>1</v>
      </c>
      <c r="I248" s="170"/>
      <c r="J248" s="171">
        <f>ROUND(I248*H248,2)</f>
        <v>0</v>
      </c>
      <c r="K248" s="172"/>
      <c r="L248" s="38"/>
      <c r="M248" s="173" t="s">
        <v>3</v>
      </c>
      <c r="N248" s="174" t="s">
        <v>45</v>
      </c>
      <c r="O248" s="71"/>
      <c r="P248" s="175">
        <f>O248*H248</f>
        <v>0</v>
      </c>
      <c r="Q248" s="175">
        <v>0.040000000000000001</v>
      </c>
      <c r="R248" s="175">
        <f>Q248*H248</f>
        <v>0.040000000000000001</v>
      </c>
      <c r="S248" s="175">
        <v>0</v>
      </c>
      <c r="T248" s="17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7" t="s">
        <v>220</v>
      </c>
      <c r="AT248" s="177" t="s">
        <v>137</v>
      </c>
      <c r="AU248" s="177" t="s">
        <v>84</v>
      </c>
      <c r="AY248" s="18" t="s">
        <v>135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18" t="s">
        <v>82</v>
      </c>
      <c r="BK248" s="178">
        <f>ROUND(I248*H248,2)</f>
        <v>0</v>
      </c>
      <c r="BL248" s="18" t="s">
        <v>220</v>
      </c>
      <c r="BM248" s="177" t="s">
        <v>518</v>
      </c>
    </row>
    <row r="249" s="2" customFormat="1" ht="24.15" customHeight="1">
      <c r="A249" s="37"/>
      <c r="B249" s="164"/>
      <c r="C249" s="165" t="s">
        <v>519</v>
      </c>
      <c r="D249" s="165" t="s">
        <v>137</v>
      </c>
      <c r="E249" s="166" t="s">
        <v>520</v>
      </c>
      <c r="F249" s="167" t="s">
        <v>521</v>
      </c>
      <c r="G249" s="168" t="s">
        <v>182</v>
      </c>
      <c r="H249" s="169">
        <v>1</v>
      </c>
      <c r="I249" s="170"/>
      <c r="J249" s="171">
        <f>ROUND(I249*H249,2)</f>
        <v>0</v>
      </c>
      <c r="K249" s="172"/>
      <c r="L249" s="38"/>
      <c r="M249" s="173" t="s">
        <v>3</v>
      </c>
      <c r="N249" s="174" t="s">
        <v>45</v>
      </c>
      <c r="O249" s="71"/>
      <c r="P249" s="175">
        <f>O249*H249</f>
        <v>0</v>
      </c>
      <c r="Q249" s="175">
        <v>0</v>
      </c>
      <c r="R249" s="175">
        <f>Q249*H249</f>
        <v>0</v>
      </c>
      <c r="S249" s="175">
        <v>0.10000000000000001</v>
      </c>
      <c r="T249" s="176">
        <f>S249*H249</f>
        <v>0.10000000000000001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7" t="s">
        <v>220</v>
      </c>
      <c r="AT249" s="177" t="s">
        <v>137</v>
      </c>
      <c r="AU249" s="177" t="s">
        <v>84</v>
      </c>
      <c r="AY249" s="18" t="s">
        <v>135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18" t="s">
        <v>82</v>
      </c>
      <c r="BK249" s="178">
        <f>ROUND(I249*H249,2)</f>
        <v>0</v>
      </c>
      <c r="BL249" s="18" t="s">
        <v>220</v>
      </c>
      <c r="BM249" s="177" t="s">
        <v>522</v>
      </c>
    </row>
    <row r="250" s="2" customFormat="1" ht="37.8" customHeight="1">
      <c r="A250" s="37"/>
      <c r="B250" s="164"/>
      <c r="C250" s="165" t="s">
        <v>523</v>
      </c>
      <c r="D250" s="165" t="s">
        <v>137</v>
      </c>
      <c r="E250" s="166" t="s">
        <v>524</v>
      </c>
      <c r="F250" s="167" t="s">
        <v>525</v>
      </c>
      <c r="G250" s="168" t="s">
        <v>168</v>
      </c>
      <c r="H250" s="169">
        <v>0.36199999999999999</v>
      </c>
      <c r="I250" s="170"/>
      <c r="J250" s="171">
        <f>ROUND(I250*H250,2)</f>
        <v>0</v>
      </c>
      <c r="K250" s="172"/>
      <c r="L250" s="38"/>
      <c r="M250" s="173" t="s">
        <v>3</v>
      </c>
      <c r="N250" s="174" t="s">
        <v>45</v>
      </c>
      <c r="O250" s="71"/>
      <c r="P250" s="175">
        <f>O250*H250</f>
        <v>0</v>
      </c>
      <c r="Q250" s="175">
        <v>0</v>
      </c>
      <c r="R250" s="175">
        <f>Q250*H250</f>
        <v>0</v>
      </c>
      <c r="S250" s="175">
        <v>0</v>
      </c>
      <c r="T250" s="17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7" t="s">
        <v>220</v>
      </c>
      <c r="AT250" s="177" t="s">
        <v>137</v>
      </c>
      <c r="AU250" s="177" t="s">
        <v>84</v>
      </c>
      <c r="AY250" s="18" t="s">
        <v>135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18" t="s">
        <v>82</v>
      </c>
      <c r="BK250" s="178">
        <f>ROUND(I250*H250,2)</f>
        <v>0</v>
      </c>
      <c r="BL250" s="18" t="s">
        <v>220</v>
      </c>
      <c r="BM250" s="177" t="s">
        <v>526</v>
      </c>
    </row>
    <row r="251" s="12" customFormat="1" ht="22.8" customHeight="1">
      <c r="A251" s="12"/>
      <c r="B251" s="151"/>
      <c r="C251" s="12"/>
      <c r="D251" s="152" t="s">
        <v>73</v>
      </c>
      <c r="E251" s="162" t="s">
        <v>527</v>
      </c>
      <c r="F251" s="162" t="s">
        <v>528</v>
      </c>
      <c r="G251" s="12"/>
      <c r="H251" s="12"/>
      <c r="I251" s="154"/>
      <c r="J251" s="163">
        <f>BK251</f>
        <v>0</v>
      </c>
      <c r="K251" s="12"/>
      <c r="L251" s="151"/>
      <c r="M251" s="156"/>
      <c r="N251" s="157"/>
      <c r="O251" s="157"/>
      <c r="P251" s="158">
        <f>SUM(P252:P268)</f>
        <v>0</v>
      </c>
      <c r="Q251" s="157"/>
      <c r="R251" s="158">
        <f>SUM(R252:R268)</f>
        <v>3.1009240000000009</v>
      </c>
      <c r="S251" s="157"/>
      <c r="T251" s="159">
        <f>SUM(T252:T268)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2" t="s">
        <v>84</v>
      </c>
      <c r="AT251" s="160" t="s">
        <v>73</v>
      </c>
      <c r="AU251" s="160" t="s">
        <v>82</v>
      </c>
      <c r="AY251" s="152" t="s">
        <v>135</v>
      </c>
      <c r="BK251" s="161">
        <f>SUM(BK252:BK268)</f>
        <v>0</v>
      </c>
    </row>
    <row r="252" s="2" customFormat="1" ht="24.15" customHeight="1">
      <c r="A252" s="37"/>
      <c r="B252" s="164"/>
      <c r="C252" s="165" t="s">
        <v>529</v>
      </c>
      <c r="D252" s="165" t="s">
        <v>137</v>
      </c>
      <c r="E252" s="166" t="s">
        <v>530</v>
      </c>
      <c r="F252" s="167" t="s">
        <v>531</v>
      </c>
      <c r="G252" s="168" t="s">
        <v>176</v>
      </c>
      <c r="H252" s="169">
        <v>75.129999999999995</v>
      </c>
      <c r="I252" s="170"/>
      <c r="J252" s="171">
        <f>ROUND(I252*H252,2)</f>
        <v>0</v>
      </c>
      <c r="K252" s="172"/>
      <c r="L252" s="38"/>
      <c r="M252" s="173" t="s">
        <v>3</v>
      </c>
      <c r="N252" s="174" t="s">
        <v>45</v>
      </c>
      <c r="O252" s="71"/>
      <c r="P252" s="175">
        <f>O252*H252</f>
        <v>0</v>
      </c>
      <c r="Q252" s="175">
        <v>0.00029999999999999997</v>
      </c>
      <c r="R252" s="175">
        <f>Q252*H252</f>
        <v>0.022538999999999997</v>
      </c>
      <c r="S252" s="175">
        <v>0</v>
      </c>
      <c r="T252" s="17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7" t="s">
        <v>220</v>
      </c>
      <c r="AT252" s="177" t="s">
        <v>137</v>
      </c>
      <c r="AU252" s="177" t="s">
        <v>84</v>
      </c>
      <c r="AY252" s="18" t="s">
        <v>135</v>
      </c>
      <c r="BE252" s="178">
        <f>IF(N252="základní",J252,0)</f>
        <v>0</v>
      </c>
      <c r="BF252" s="178">
        <f>IF(N252="snížená",J252,0)</f>
        <v>0</v>
      </c>
      <c r="BG252" s="178">
        <f>IF(N252="zákl. přenesená",J252,0)</f>
        <v>0</v>
      </c>
      <c r="BH252" s="178">
        <f>IF(N252="sníž. přenesená",J252,0)</f>
        <v>0</v>
      </c>
      <c r="BI252" s="178">
        <f>IF(N252="nulová",J252,0)</f>
        <v>0</v>
      </c>
      <c r="BJ252" s="18" t="s">
        <v>82</v>
      </c>
      <c r="BK252" s="178">
        <f>ROUND(I252*H252,2)</f>
        <v>0</v>
      </c>
      <c r="BL252" s="18" t="s">
        <v>220</v>
      </c>
      <c r="BM252" s="177" t="s">
        <v>532</v>
      </c>
    </row>
    <row r="253" s="2" customFormat="1" ht="24.15" customHeight="1">
      <c r="A253" s="37"/>
      <c r="B253" s="164"/>
      <c r="C253" s="165" t="s">
        <v>533</v>
      </c>
      <c r="D253" s="165" t="s">
        <v>137</v>
      </c>
      <c r="E253" s="166" t="s">
        <v>534</v>
      </c>
      <c r="F253" s="167" t="s">
        <v>535</v>
      </c>
      <c r="G253" s="168" t="s">
        <v>187</v>
      </c>
      <c r="H253" s="169">
        <v>44</v>
      </c>
      <c r="I253" s="170"/>
      <c r="J253" s="171">
        <f>ROUND(I253*H253,2)</f>
        <v>0</v>
      </c>
      <c r="K253" s="172"/>
      <c r="L253" s="38"/>
      <c r="M253" s="173" t="s">
        <v>3</v>
      </c>
      <c r="N253" s="174" t="s">
        <v>45</v>
      </c>
      <c r="O253" s="71"/>
      <c r="P253" s="175">
        <f>O253*H253</f>
        <v>0</v>
      </c>
      <c r="Q253" s="175">
        <v>0.000455</v>
      </c>
      <c r="R253" s="175">
        <f>Q253*H253</f>
        <v>0.02002</v>
      </c>
      <c r="S253" s="175">
        <v>0</v>
      </c>
      <c r="T253" s="17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7" t="s">
        <v>220</v>
      </c>
      <c r="AT253" s="177" t="s">
        <v>137</v>
      </c>
      <c r="AU253" s="177" t="s">
        <v>84</v>
      </c>
      <c r="AY253" s="18" t="s">
        <v>135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18" t="s">
        <v>82</v>
      </c>
      <c r="BK253" s="178">
        <f>ROUND(I253*H253,2)</f>
        <v>0</v>
      </c>
      <c r="BL253" s="18" t="s">
        <v>220</v>
      </c>
      <c r="BM253" s="177" t="s">
        <v>536</v>
      </c>
    </row>
    <row r="254" s="14" customFormat="1">
      <c r="A254" s="14"/>
      <c r="B254" s="188"/>
      <c r="C254" s="14"/>
      <c r="D254" s="180" t="s">
        <v>143</v>
      </c>
      <c r="E254" s="189" t="s">
        <v>3</v>
      </c>
      <c r="F254" s="190" t="s">
        <v>224</v>
      </c>
      <c r="G254" s="14"/>
      <c r="H254" s="189" t="s">
        <v>3</v>
      </c>
      <c r="I254" s="191"/>
      <c r="J254" s="14"/>
      <c r="K254" s="14"/>
      <c r="L254" s="188"/>
      <c r="M254" s="192"/>
      <c r="N254" s="193"/>
      <c r="O254" s="193"/>
      <c r="P254" s="193"/>
      <c r="Q254" s="193"/>
      <c r="R254" s="193"/>
      <c r="S254" s="193"/>
      <c r="T254" s="19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89" t="s">
        <v>143</v>
      </c>
      <c r="AU254" s="189" t="s">
        <v>84</v>
      </c>
      <c r="AV254" s="14" t="s">
        <v>82</v>
      </c>
      <c r="AW254" s="14" t="s">
        <v>35</v>
      </c>
      <c r="AX254" s="14" t="s">
        <v>74</v>
      </c>
      <c r="AY254" s="189" t="s">
        <v>135</v>
      </c>
    </row>
    <row r="255" s="13" customFormat="1">
      <c r="A255" s="13"/>
      <c r="B255" s="179"/>
      <c r="C255" s="13"/>
      <c r="D255" s="180" t="s">
        <v>143</v>
      </c>
      <c r="E255" s="181" t="s">
        <v>3</v>
      </c>
      <c r="F255" s="182" t="s">
        <v>354</v>
      </c>
      <c r="G255" s="13"/>
      <c r="H255" s="183">
        <v>44</v>
      </c>
      <c r="I255" s="184"/>
      <c r="J255" s="13"/>
      <c r="K255" s="13"/>
      <c r="L255" s="179"/>
      <c r="M255" s="185"/>
      <c r="N255" s="186"/>
      <c r="O255" s="186"/>
      <c r="P255" s="186"/>
      <c r="Q255" s="186"/>
      <c r="R255" s="186"/>
      <c r="S255" s="186"/>
      <c r="T255" s="18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1" t="s">
        <v>143</v>
      </c>
      <c r="AU255" s="181" t="s">
        <v>84</v>
      </c>
      <c r="AV255" s="13" t="s">
        <v>84</v>
      </c>
      <c r="AW255" s="13" t="s">
        <v>35</v>
      </c>
      <c r="AX255" s="13" t="s">
        <v>82</v>
      </c>
      <c r="AY255" s="181" t="s">
        <v>135</v>
      </c>
    </row>
    <row r="256" s="2" customFormat="1" ht="24.15" customHeight="1">
      <c r="A256" s="37"/>
      <c r="B256" s="164"/>
      <c r="C256" s="203" t="s">
        <v>537</v>
      </c>
      <c r="D256" s="203" t="s">
        <v>274</v>
      </c>
      <c r="E256" s="204" t="s">
        <v>538</v>
      </c>
      <c r="F256" s="205" t="s">
        <v>539</v>
      </c>
      <c r="G256" s="206" t="s">
        <v>182</v>
      </c>
      <c r="H256" s="207">
        <v>88</v>
      </c>
      <c r="I256" s="208"/>
      <c r="J256" s="209">
        <f>ROUND(I256*H256,2)</f>
        <v>0</v>
      </c>
      <c r="K256" s="210"/>
      <c r="L256" s="211"/>
      <c r="M256" s="212" t="s">
        <v>3</v>
      </c>
      <c r="N256" s="213" t="s">
        <v>45</v>
      </c>
      <c r="O256" s="71"/>
      <c r="P256" s="175">
        <f>O256*H256</f>
        <v>0</v>
      </c>
      <c r="Q256" s="175">
        <v>0.00097000000000000005</v>
      </c>
      <c r="R256" s="175">
        <f>Q256*H256</f>
        <v>0.085360000000000005</v>
      </c>
      <c r="S256" s="175">
        <v>0</v>
      </c>
      <c r="T256" s="17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7" t="s">
        <v>301</v>
      </c>
      <c r="AT256" s="177" t="s">
        <v>274</v>
      </c>
      <c r="AU256" s="177" t="s">
        <v>84</v>
      </c>
      <c r="AY256" s="18" t="s">
        <v>135</v>
      </c>
      <c r="BE256" s="178">
        <f>IF(N256="základní",J256,0)</f>
        <v>0</v>
      </c>
      <c r="BF256" s="178">
        <f>IF(N256="snížená",J256,0)</f>
        <v>0</v>
      </c>
      <c r="BG256" s="178">
        <f>IF(N256="zákl. přenesená",J256,0)</f>
        <v>0</v>
      </c>
      <c r="BH256" s="178">
        <f>IF(N256="sníž. přenesená",J256,0)</f>
        <v>0</v>
      </c>
      <c r="BI256" s="178">
        <f>IF(N256="nulová",J256,0)</f>
        <v>0</v>
      </c>
      <c r="BJ256" s="18" t="s">
        <v>82</v>
      </c>
      <c r="BK256" s="178">
        <f>ROUND(I256*H256,2)</f>
        <v>0</v>
      </c>
      <c r="BL256" s="18" t="s">
        <v>220</v>
      </c>
      <c r="BM256" s="177" t="s">
        <v>540</v>
      </c>
    </row>
    <row r="257" s="13" customFormat="1">
      <c r="A257" s="13"/>
      <c r="B257" s="179"/>
      <c r="C257" s="13"/>
      <c r="D257" s="180" t="s">
        <v>143</v>
      </c>
      <c r="E257" s="181" t="s">
        <v>3</v>
      </c>
      <c r="F257" s="182" t="s">
        <v>541</v>
      </c>
      <c r="G257" s="13"/>
      <c r="H257" s="183">
        <v>73.332999999999998</v>
      </c>
      <c r="I257" s="184"/>
      <c r="J257" s="13"/>
      <c r="K257" s="13"/>
      <c r="L257" s="179"/>
      <c r="M257" s="185"/>
      <c r="N257" s="186"/>
      <c r="O257" s="186"/>
      <c r="P257" s="186"/>
      <c r="Q257" s="186"/>
      <c r="R257" s="186"/>
      <c r="S257" s="186"/>
      <c r="T257" s="18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1" t="s">
        <v>143</v>
      </c>
      <c r="AU257" s="181" t="s">
        <v>84</v>
      </c>
      <c r="AV257" s="13" t="s">
        <v>84</v>
      </c>
      <c r="AW257" s="13" t="s">
        <v>35</v>
      </c>
      <c r="AX257" s="13" t="s">
        <v>82</v>
      </c>
      <c r="AY257" s="181" t="s">
        <v>135</v>
      </c>
    </row>
    <row r="258" s="13" customFormat="1">
      <c r="A258" s="13"/>
      <c r="B258" s="179"/>
      <c r="C258" s="13"/>
      <c r="D258" s="180" t="s">
        <v>143</v>
      </c>
      <c r="E258" s="13"/>
      <c r="F258" s="182" t="s">
        <v>542</v>
      </c>
      <c r="G258" s="13"/>
      <c r="H258" s="183">
        <v>88</v>
      </c>
      <c r="I258" s="184"/>
      <c r="J258" s="13"/>
      <c r="K258" s="13"/>
      <c r="L258" s="179"/>
      <c r="M258" s="185"/>
      <c r="N258" s="186"/>
      <c r="O258" s="186"/>
      <c r="P258" s="186"/>
      <c r="Q258" s="186"/>
      <c r="R258" s="186"/>
      <c r="S258" s="186"/>
      <c r="T258" s="18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1" t="s">
        <v>143</v>
      </c>
      <c r="AU258" s="181" t="s">
        <v>84</v>
      </c>
      <c r="AV258" s="13" t="s">
        <v>84</v>
      </c>
      <c r="AW258" s="13" t="s">
        <v>4</v>
      </c>
      <c r="AX258" s="13" t="s">
        <v>82</v>
      </c>
      <c r="AY258" s="181" t="s">
        <v>135</v>
      </c>
    </row>
    <row r="259" s="2" customFormat="1" ht="37.8" customHeight="1">
      <c r="A259" s="37"/>
      <c r="B259" s="164"/>
      <c r="C259" s="165" t="s">
        <v>543</v>
      </c>
      <c r="D259" s="165" t="s">
        <v>137</v>
      </c>
      <c r="E259" s="166" t="s">
        <v>544</v>
      </c>
      <c r="F259" s="167" t="s">
        <v>545</v>
      </c>
      <c r="G259" s="168" t="s">
        <v>176</v>
      </c>
      <c r="H259" s="169">
        <v>75.129999999999995</v>
      </c>
      <c r="I259" s="170"/>
      <c r="J259" s="171">
        <f>ROUND(I259*H259,2)</f>
        <v>0</v>
      </c>
      <c r="K259" s="172"/>
      <c r="L259" s="38"/>
      <c r="M259" s="173" t="s">
        <v>3</v>
      </c>
      <c r="N259" s="174" t="s">
        <v>45</v>
      </c>
      <c r="O259" s="71"/>
      <c r="P259" s="175">
        <f>O259*H259</f>
        <v>0</v>
      </c>
      <c r="Q259" s="175">
        <v>0.0089999999999999993</v>
      </c>
      <c r="R259" s="175">
        <f>Q259*H259</f>
        <v>0.67616999999999994</v>
      </c>
      <c r="S259" s="175">
        <v>0</v>
      </c>
      <c r="T259" s="17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77" t="s">
        <v>220</v>
      </c>
      <c r="AT259" s="177" t="s">
        <v>137</v>
      </c>
      <c r="AU259" s="177" t="s">
        <v>84</v>
      </c>
      <c r="AY259" s="18" t="s">
        <v>135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18" t="s">
        <v>82</v>
      </c>
      <c r="BK259" s="178">
        <f>ROUND(I259*H259,2)</f>
        <v>0</v>
      </c>
      <c r="BL259" s="18" t="s">
        <v>220</v>
      </c>
      <c r="BM259" s="177" t="s">
        <v>546</v>
      </c>
    </row>
    <row r="260" s="2" customFormat="1" ht="37.8" customHeight="1">
      <c r="A260" s="37"/>
      <c r="B260" s="164"/>
      <c r="C260" s="203" t="s">
        <v>547</v>
      </c>
      <c r="D260" s="203" t="s">
        <v>274</v>
      </c>
      <c r="E260" s="204" t="s">
        <v>548</v>
      </c>
      <c r="F260" s="205" t="s">
        <v>549</v>
      </c>
      <c r="G260" s="206" t="s">
        <v>176</v>
      </c>
      <c r="H260" s="207">
        <v>90.156000000000006</v>
      </c>
      <c r="I260" s="208"/>
      <c r="J260" s="209">
        <f>ROUND(I260*H260,2)</f>
        <v>0</v>
      </c>
      <c r="K260" s="210"/>
      <c r="L260" s="211"/>
      <c r="M260" s="212" t="s">
        <v>3</v>
      </c>
      <c r="N260" s="213" t="s">
        <v>45</v>
      </c>
      <c r="O260" s="71"/>
      <c r="P260" s="175">
        <f>O260*H260</f>
        <v>0</v>
      </c>
      <c r="Q260" s="175">
        <v>0.025000000000000001</v>
      </c>
      <c r="R260" s="175">
        <f>Q260*H260</f>
        <v>2.2539000000000002</v>
      </c>
      <c r="S260" s="175">
        <v>0</v>
      </c>
      <c r="T260" s="17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7" t="s">
        <v>301</v>
      </c>
      <c r="AT260" s="177" t="s">
        <v>274</v>
      </c>
      <c r="AU260" s="177" t="s">
        <v>84</v>
      </c>
      <c r="AY260" s="18" t="s">
        <v>135</v>
      </c>
      <c r="BE260" s="178">
        <f>IF(N260="základní",J260,0)</f>
        <v>0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18" t="s">
        <v>82</v>
      </c>
      <c r="BK260" s="178">
        <f>ROUND(I260*H260,2)</f>
        <v>0</v>
      </c>
      <c r="BL260" s="18" t="s">
        <v>220</v>
      </c>
      <c r="BM260" s="177" t="s">
        <v>550</v>
      </c>
    </row>
    <row r="261" s="13" customFormat="1">
      <c r="A261" s="13"/>
      <c r="B261" s="179"/>
      <c r="C261" s="13"/>
      <c r="D261" s="180" t="s">
        <v>143</v>
      </c>
      <c r="E261" s="13"/>
      <c r="F261" s="182" t="s">
        <v>551</v>
      </c>
      <c r="G261" s="13"/>
      <c r="H261" s="183">
        <v>90.156000000000006</v>
      </c>
      <c r="I261" s="184"/>
      <c r="J261" s="13"/>
      <c r="K261" s="13"/>
      <c r="L261" s="179"/>
      <c r="M261" s="185"/>
      <c r="N261" s="186"/>
      <c r="O261" s="186"/>
      <c r="P261" s="186"/>
      <c r="Q261" s="186"/>
      <c r="R261" s="186"/>
      <c r="S261" s="186"/>
      <c r="T261" s="18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1" t="s">
        <v>143</v>
      </c>
      <c r="AU261" s="181" t="s">
        <v>84</v>
      </c>
      <c r="AV261" s="13" t="s">
        <v>84</v>
      </c>
      <c r="AW261" s="13" t="s">
        <v>4</v>
      </c>
      <c r="AX261" s="13" t="s">
        <v>82</v>
      </c>
      <c r="AY261" s="181" t="s">
        <v>135</v>
      </c>
    </row>
    <row r="262" s="2" customFormat="1" ht="24.15" customHeight="1">
      <c r="A262" s="37"/>
      <c r="B262" s="164"/>
      <c r="C262" s="165" t="s">
        <v>552</v>
      </c>
      <c r="D262" s="165" t="s">
        <v>137</v>
      </c>
      <c r="E262" s="166" t="s">
        <v>553</v>
      </c>
      <c r="F262" s="167" t="s">
        <v>554</v>
      </c>
      <c r="G262" s="168" t="s">
        <v>176</v>
      </c>
      <c r="H262" s="169">
        <v>21.370000000000001</v>
      </c>
      <c r="I262" s="170"/>
      <c r="J262" s="171">
        <f>ROUND(I262*H262,2)</f>
        <v>0</v>
      </c>
      <c r="K262" s="172"/>
      <c r="L262" s="38"/>
      <c r="M262" s="173" t="s">
        <v>3</v>
      </c>
      <c r="N262" s="174" t="s">
        <v>45</v>
      </c>
      <c r="O262" s="71"/>
      <c r="P262" s="175">
        <f>O262*H262</f>
        <v>0</v>
      </c>
      <c r="Q262" s="175">
        <v>0.0015</v>
      </c>
      <c r="R262" s="175">
        <f>Q262*H262</f>
        <v>0.032055</v>
      </c>
      <c r="S262" s="175">
        <v>0</v>
      </c>
      <c r="T262" s="17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7" t="s">
        <v>220</v>
      </c>
      <c r="AT262" s="177" t="s">
        <v>137</v>
      </c>
      <c r="AU262" s="177" t="s">
        <v>84</v>
      </c>
      <c r="AY262" s="18" t="s">
        <v>135</v>
      </c>
      <c r="BE262" s="178">
        <f>IF(N262="základní",J262,0)</f>
        <v>0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18" t="s">
        <v>82</v>
      </c>
      <c r="BK262" s="178">
        <f>ROUND(I262*H262,2)</f>
        <v>0</v>
      </c>
      <c r="BL262" s="18" t="s">
        <v>220</v>
      </c>
      <c r="BM262" s="177" t="s">
        <v>555</v>
      </c>
    </row>
    <row r="263" s="14" customFormat="1">
      <c r="A263" s="14"/>
      <c r="B263" s="188"/>
      <c r="C263" s="14"/>
      <c r="D263" s="180" t="s">
        <v>143</v>
      </c>
      <c r="E263" s="189" t="s">
        <v>3</v>
      </c>
      <c r="F263" s="190" t="s">
        <v>556</v>
      </c>
      <c r="G263" s="14"/>
      <c r="H263" s="189" t="s">
        <v>3</v>
      </c>
      <c r="I263" s="191"/>
      <c r="J263" s="14"/>
      <c r="K263" s="14"/>
      <c r="L263" s="188"/>
      <c r="M263" s="192"/>
      <c r="N263" s="193"/>
      <c r="O263" s="193"/>
      <c r="P263" s="193"/>
      <c r="Q263" s="193"/>
      <c r="R263" s="193"/>
      <c r="S263" s="193"/>
      <c r="T263" s="19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89" t="s">
        <v>143</v>
      </c>
      <c r="AU263" s="189" t="s">
        <v>84</v>
      </c>
      <c r="AV263" s="14" t="s">
        <v>82</v>
      </c>
      <c r="AW263" s="14" t="s">
        <v>35</v>
      </c>
      <c r="AX263" s="14" t="s">
        <v>74</v>
      </c>
      <c r="AY263" s="189" t="s">
        <v>135</v>
      </c>
    </row>
    <row r="264" s="13" customFormat="1">
      <c r="A264" s="13"/>
      <c r="B264" s="179"/>
      <c r="C264" s="13"/>
      <c r="D264" s="180" t="s">
        <v>143</v>
      </c>
      <c r="E264" s="181" t="s">
        <v>3</v>
      </c>
      <c r="F264" s="182" t="s">
        <v>557</v>
      </c>
      <c r="G264" s="13"/>
      <c r="H264" s="183">
        <v>21.370000000000001</v>
      </c>
      <c r="I264" s="184"/>
      <c r="J264" s="13"/>
      <c r="K264" s="13"/>
      <c r="L264" s="179"/>
      <c r="M264" s="185"/>
      <c r="N264" s="186"/>
      <c r="O264" s="186"/>
      <c r="P264" s="186"/>
      <c r="Q264" s="186"/>
      <c r="R264" s="186"/>
      <c r="S264" s="186"/>
      <c r="T264" s="18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1" t="s">
        <v>143</v>
      </c>
      <c r="AU264" s="181" t="s">
        <v>84</v>
      </c>
      <c r="AV264" s="13" t="s">
        <v>84</v>
      </c>
      <c r="AW264" s="13" t="s">
        <v>35</v>
      </c>
      <c r="AX264" s="13" t="s">
        <v>82</v>
      </c>
      <c r="AY264" s="181" t="s">
        <v>135</v>
      </c>
    </row>
    <row r="265" s="2" customFormat="1" ht="24.15" customHeight="1">
      <c r="A265" s="37"/>
      <c r="B265" s="164"/>
      <c r="C265" s="165" t="s">
        <v>558</v>
      </c>
      <c r="D265" s="165" t="s">
        <v>137</v>
      </c>
      <c r="E265" s="166" t="s">
        <v>559</v>
      </c>
      <c r="F265" s="167" t="s">
        <v>560</v>
      </c>
      <c r="G265" s="168" t="s">
        <v>187</v>
      </c>
      <c r="H265" s="169">
        <v>34</v>
      </c>
      <c r="I265" s="170"/>
      <c r="J265" s="171">
        <f>ROUND(I265*H265,2)</f>
        <v>0</v>
      </c>
      <c r="K265" s="172"/>
      <c r="L265" s="38"/>
      <c r="M265" s="173" t="s">
        <v>3</v>
      </c>
      <c r="N265" s="174" t="s">
        <v>45</v>
      </c>
      <c r="O265" s="71"/>
      <c r="P265" s="175">
        <f>O265*H265</f>
        <v>0</v>
      </c>
      <c r="Q265" s="175">
        <v>0.00032000000000000003</v>
      </c>
      <c r="R265" s="175">
        <f>Q265*H265</f>
        <v>0.010880000000000001</v>
      </c>
      <c r="S265" s="175">
        <v>0</v>
      </c>
      <c r="T265" s="17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7" t="s">
        <v>220</v>
      </c>
      <c r="AT265" s="177" t="s">
        <v>137</v>
      </c>
      <c r="AU265" s="177" t="s">
        <v>84</v>
      </c>
      <c r="AY265" s="18" t="s">
        <v>135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18" t="s">
        <v>82</v>
      </c>
      <c r="BK265" s="178">
        <f>ROUND(I265*H265,2)</f>
        <v>0</v>
      </c>
      <c r="BL265" s="18" t="s">
        <v>220</v>
      </c>
      <c r="BM265" s="177" t="s">
        <v>561</v>
      </c>
    </row>
    <row r="266" s="14" customFormat="1">
      <c r="A266" s="14"/>
      <c r="B266" s="188"/>
      <c r="C266" s="14"/>
      <c r="D266" s="180" t="s">
        <v>143</v>
      </c>
      <c r="E266" s="189" t="s">
        <v>3</v>
      </c>
      <c r="F266" s="190" t="s">
        <v>556</v>
      </c>
      <c r="G266" s="14"/>
      <c r="H266" s="189" t="s">
        <v>3</v>
      </c>
      <c r="I266" s="191"/>
      <c r="J266" s="14"/>
      <c r="K266" s="14"/>
      <c r="L266" s="188"/>
      <c r="M266" s="192"/>
      <c r="N266" s="193"/>
      <c r="O266" s="193"/>
      <c r="P266" s="193"/>
      <c r="Q266" s="193"/>
      <c r="R266" s="193"/>
      <c r="S266" s="193"/>
      <c r="T266" s="19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89" t="s">
        <v>143</v>
      </c>
      <c r="AU266" s="189" t="s">
        <v>84</v>
      </c>
      <c r="AV266" s="14" t="s">
        <v>82</v>
      </c>
      <c r="AW266" s="14" t="s">
        <v>35</v>
      </c>
      <c r="AX266" s="14" t="s">
        <v>74</v>
      </c>
      <c r="AY266" s="189" t="s">
        <v>135</v>
      </c>
    </row>
    <row r="267" s="13" customFormat="1">
      <c r="A267" s="13"/>
      <c r="B267" s="179"/>
      <c r="C267" s="13"/>
      <c r="D267" s="180" t="s">
        <v>143</v>
      </c>
      <c r="E267" s="181" t="s">
        <v>3</v>
      </c>
      <c r="F267" s="182" t="s">
        <v>562</v>
      </c>
      <c r="G267" s="13"/>
      <c r="H267" s="183">
        <v>34</v>
      </c>
      <c r="I267" s="184"/>
      <c r="J267" s="13"/>
      <c r="K267" s="13"/>
      <c r="L267" s="179"/>
      <c r="M267" s="185"/>
      <c r="N267" s="186"/>
      <c r="O267" s="186"/>
      <c r="P267" s="186"/>
      <c r="Q267" s="186"/>
      <c r="R267" s="186"/>
      <c r="S267" s="186"/>
      <c r="T267" s="18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1" t="s">
        <v>143</v>
      </c>
      <c r="AU267" s="181" t="s">
        <v>84</v>
      </c>
      <c r="AV267" s="13" t="s">
        <v>84</v>
      </c>
      <c r="AW267" s="13" t="s">
        <v>35</v>
      </c>
      <c r="AX267" s="13" t="s">
        <v>82</v>
      </c>
      <c r="AY267" s="181" t="s">
        <v>135</v>
      </c>
    </row>
    <row r="268" s="2" customFormat="1" ht="37.8" customHeight="1">
      <c r="A268" s="37"/>
      <c r="B268" s="164"/>
      <c r="C268" s="165" t="s">
        <v>563</v>
      </c>
      <c r="D268" s="165" t="s">
        <v>137</v>
      </c>
      <c r="E268" s="166" t="s">
        <v>564</v>
      </c>
      <c r="F268" s="167" t="s">
        <v>565</v>
      </c>
      <c r="G268" s="168" t="s">
        <v>168</v>
      </c>
      <c r="H268" s="169">
        <v>3.101</v>
      </c>
      <c r="I268" s="170"/>
      <c r="J268" s="171">
        <f>ROUND(I268*H268,2)</f>
        <v>0</v>
      </c>
      <c r="K268" s="172"/>
      <c r="L268" s="38"/>
      <c r="M268" s="173" t="s">
        <v>3</v>
      </c>
      <c r="N268" s="174" t="s">
        <v>45</v>
      </c>
      <c r="O268" s="71"/>
      <c r="P268" s="175">
        <f>O268*H268</f>
        <v>0</v>
      </c>
      <c r="Q268" s="175">
        <v>0</v>
      </c>
      <c r="R268" s="175">
        <f>Q268*H268</f>
        <v>0</v>
      </c>
      <c r="S268" s="175">
        <v>0</v>
      </c>
      <c r="T268" s="17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77" t="s">
        <v>220</v>
      </c>
      <c r="AT268" s="177" t="s">
        <v>137</v>
      </c>
      <c r="AU268" s="177" t="s">
        <v>84</v>
      </c>
      <c r="AY268" s="18" t="s">
        <v>135</v>
      </c>
      <c r="BE268" s="178">
        <f>IF(N268="základní",J268,0)</f>
        <v>0</v>
      </c>
      <c r="BF268" s="178">
        <f>IF(N268="snížená",J268,0)</f>
        <v>0</v>
      </c>
      <c r="BG268" s="178">
        <f>IF(N268="zákl. přenesená",J268,0)</f>
        <v>0</v>
      </c>
      <c r="BH268" s="178">
        <f>IF(N268="sníž. přenesená",J268,0)</f>
        <v>0</v>
      </c>
      <c r="BI268" s="178">
        <f>IF(N268="nulová",J268,0)</f>
        <v>0</v>
      </c>
      <c r="BJ268" s="18" t="s">
        <v>82</v>
      </c>
      <c r="BK268" s="178">
        <f>ROUND(I268*H268,2)</f>
        <v>0</v>
      </c>
      <c r="BL268" s="18" t="s">
        <v>220</v>
      </c>
      <c r="BM268" s="177" t="s">
        <v>566</v>
      </c>
    </row>
    <row r="269" s="12" customFormat="1" ht="22.8" customHeight="1">
      <c r="A269" s="12"/>
      <c r="B269" s="151"/>
      <c r="C269" s="12"/>
      <c r="D269" s="152" t="s">
        <v>73</v>
      </c>
      <c r="E269" s="162" t="s">
        <v>567</v>
      </c>
      <c r="F269" s="162" t="s">
        <v>568</v>
      </c>
      <c r="G269" s="12"/>
      <c r="H269" s="12"/>
      <c r="I269" s="154"/>
      <c r="J269" s="163">
        <f>BK269</f>
        <v>0</v>
      </c>
      <c r="K269" s="12"/>
      <c r="L269" s="151"/>
      <c r="M269" s="156"/>
      <c r="N269" s="157"/>
      <c r="O269" s="157"/>
      <c r="P269" s="158">
        <f>SUM(P270:P305)</f>
        <v>0</v>
      </c>
      <c r="Q269" s="157"/>
      <c r="R269" s="158">
        <f>SUM(R270:R305)</f>
        <v>3.1433853000000003</v>
      </c>
      <c r="S269" s="157"/>
      <c r="T269" s="159">
        <f>SUM(T270:T305)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2" t="s">
        <v>84</v>
      </c>
      <c r="AT269" s="160" t="s">
        <v>73</v>
      </c>
      <c r="AU269" s="160" t="s">
        <v>82</v>
      </c>
      <c r="AY269" s="152" t="s">
        <v>135</v>
      </c>
      <c r="BK269" s="161">
        <f>SUM(BK270:BK305)</f>
        <v>0</v>
      </c>
    </row>
    <row r="270" s="2" customFormat="1" ht="24.15" customHeight="1">
      <c r="A270" s="37"/>
      <c r="B270" s="164"/>
      <c r="C270" s="165" t="s">
        <v>569</v>
      </c>
      <c r="D270" s="165" t="s">
        <v>137</v>
      </c>
      <c r="E270" s="166" t="s">
        <v>570</v>
      </c>
      <c r="F270" s="167" t="s">
        <v>571</v>
      </c>
      <c r="G270" s="168" t="s">
        <v>176</v>
      </c>
      <c r="H270" s="169">
        <v>95.519999999999996</v>
      </c>
      <c r="I270" s="170"/>
      <c r="J270" s="171">
        <f>ROUND(I270*H270,2)</f>
        <v>0</v>
      </c>
      <c r="K270" s="172"/>
      <c r="L270" s="38"/>
      <c r="M270" s="173" t="s">
        <v>3</v>
      </c>
      <c r="N270" s="174" t="s">
        <v>45</v>
      </c>
      <c r="O270" s="71"/>
      <c r="P270" s="175">
        <f>O270*H270</f>
        <v>0</v>
      </c>
      <c r="Q270" s="175">
        <v>0.00029999999999999997</v>
      </c>
      <c r="R270" s="175">
        <f>Q270*H270</f>
        <v>0.028655999999999997</v>
      </c>
      <c r="S270" s="175">
        <v>0</v>
      </c>
      <c r="T270" s="17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7" t="s">
        <v>220</v>
      </c>
      <c r="AT270" s="177" t="s">
        <v>137</v>
      </c>
      <c r="AU270" s="177" t="s">
        <v>84</v>
      </c>
      <c r="AY270" s="18" t="s">
        <v>135</v>
      </c>
      <c r="BE270" s="178">
        <f>IF(N270="základní",J270,0)</f>
        <v>0</v>
      </c>
      <c r="BF270" s="178">
        <f>IF(N270="snížená",J270,0)</f>
        <v>0</v>
      </c>
      <c r="BG270" s="178">
        <f>IF(N270="zákl. přenesená",J270,0)</f>
        <v>0</v>
      </c>
      <c r="BH270" s="178">
        <f>IF(N270="sníž. přenesená",J270,0)</f>
        <v>0</v>
      </c>
      <c r="BI270" s="178">
        <f>IF(N270="nulová",J270,0)</f>
        <v>0</v>
      </c>
      <c r="BJ270" s="18" t="s">
        <v>82</v>
      </c>
      <c r="BK270" s="178">
        <f>ROUND(I270*H270,2)</f>
        <v>0</v>
      </c>
      <c r="BL270" s="18" t="s">
        <v>220</v>
      </c>
      <c r="BM270" s="177" t="s">
        <v>572</v>
      </c>
    </row>
    <row r="271" s="14" customFormat="1">
      <c r="A271" s="14"/>
      <c r="B271" s="188"/>
      <c r="C271" s="14"/>
      <c r="D271" s="180" t="s">
        <v>143</v>
      </c>
      <c r="E271" s="189" t="s">
        <v>3</v>
      </c>
      <c r="F271" s="190" t="s">
        <v>226</v>
      </c>
      <c r="G271" s="14"/>
      <c r="H271" s="189" t="s">
        <v>3</v>
      </c>
      <c r="I271" s="191"/>
      <c r="J271" s="14"/>
      <c r="K271" s="14"/>
      <c r="L271" s="188"/>
      <c r="M271" s="192"/>
      <c r="N271" s="193"/>
      <c r="O271" s="193"/>
      <c r="P271" s="193"/>
      <c r="Q271" s="193"/>
      <c r="R271" s="193"/>
      <c r="S271" s="193"/>
      <c r="T271" s="19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89" t="s">
        <v>143</v>
      </c>
      <c r="AU271" s="189" t="s">
        <v>84</v>
      </c>
      <c r="AV271" s="14" t="s">
        <v>82</v>
      </c>
      <c r="AW271" s="14" t="s">
        <v>35</v>
      </c>
      <c r="AX271" s="14" t="s">
        <v>74</v>
      </c>
      <c r="AY271" s="189" t="s">
        <v>135</v>
      </c>
    </row>
    <row r="272" s="13" customFormat="1">
      <c r="A272" s="13"/>
      <c r="B272" s="179"/>
      <c r="C272" s="13"/>
      <c r="D272" s="180" t="s">
        <v>143</v>
      </c>
      <c r="E272" s="181" t="s">
        <v>3</v>
      </c>
      <c r="F272" s="182" t="s">
        <v>573</v>
      </c>
      <c r="G272" s="13"/>
      <c r="H272" s="183">
        <v>22.98</v>
      </c>
      <c r="I272" s="184"/>
      <c r="J272" s="13"/>
      <c r="K272" s="13"/>
      <c r="L272" s="179"/>
      <c r="M272" s="185"/>
      <c r="N272" s="186"/>
      <c r="O272" s="186"/>
      <c r="P272" s="186"/>
      <c r="Q272" s="186"/>
      <c r="R272" s="186"/>
      <c r="S272" s="186"/>
      <c r="T272" s="18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1" t="s">
        <v>143</v>
      </c>
      <c r="AU272" s="181" t="s">
        <v>84</v>
      </c>
      <c r="AV272" s="13" t="s">
        <v>84</v>
      </c>
      <c r="AW272" s="13" t="s">
        <v>35</v>
      </c>
      <c r="AX272" s="13" t="s">
        <v>74</v>
      </c>
      <c r="AY272" s="181" t="s">
        <v>135</v>
      </c>
    </row>
    <row r="273" s="14" customFormat="1">
      <c r="A273" s="14"/>
      <c r="B273" s="188"/>
      <c r="C273" s="14"/>
      <c r="D273" s="180" t="s">
        <v>143</v>
      </c>
      <c r="E273" s="189" t="s">
        <v>3</v>
      </c>
      <c r="F273" s="190" t="s">
        <v>228</v>
      </c>
      <c r="G273" s="14"/>
      <c r="H273" s="189" t="s">
        <v>3</v>
      </c>
      <c r="I273" s="191"/>
      <c r="J273" s="14"/>
      <c r="K273" s="14"/>
      <c r="L273" s="188"/>
      <c r="M273" s="192"/>
      <c r="N273" s="193"/>
      <c r="O273" s="193"/>
      <c r="P273" s="193"/>
      <c r="Q273" s="193"/>
      <c r="R273" s="193"/>
      <c r="S273" s="193"/>
      <c r="T273" s="19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89" t="s">
        <v>143</v>
      </c>
      <c r="AU273" s="189" t="s">
        <v>84</v>
      </c>
      <c r="AV273" s="14" t="s">
        <v>82</v>
      </c>
      <c r="AW273" s="14" t="s">
        <v>35</v>
      </c>
      <c r="AX273" s="14" t="s">
        <v>74</v>
      </c>
      <c r="AY273" s="189" t="s">
        <v>135</v>
      </c>
    </row>
    <row r="274" s="13" customFormat="1">
      <c r="A274" s="13"/>
      <c r="B274" s="179"/>
      <c r="C274" s="13"/>
      <c r="D274" s="180" t="s">
        <v>143</v>
      </c>
      <c r="E274" s="181" t="s">
        <v>3</v>
      </c>
      <c r="F274" s="182" t="s">
        <v>574</v>
      </c>
      <c r="G274" s="13"/>
      <c r="H274" s="183">
        <v>22.280000000000001</v>
      </c>
      <c r="I274" s="184"/>
      <c r="J274" s="13"/>
      <c r="K274" s="13"/>
      <c r="L274" s="179"/>
      <c r="M274" s="185"/>
      <c r="N274" s="186"/>
      <c r="O274" s="186"/>
      <c r="P274" s="186"/>
      <c r="Q274" s="186"/>
      <c r="R274" s="186"/>
      <c r="S274" s="186"/>
      <c r="T274" s="18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1" t="s">
        <v>143</v>
      </c>
      <c r="AU274" s="181" t="s">
        <v>84</v>
      </c>
      <c r="AV274" s="13" t="s">
        <v>84</v>
      </c>
      <c r="AW274" s="13" t="s">
        <v>35</v>
      </c>
      <c r="AX274" s="13" t="s">
        <v>74</v>
      </c>
      <c r="AY274" s="181" t="s">
        <v>135</v>
      </c>
    </row>
    <row r="275" s="14" customFormat="1">
      <c r="A275" s="14"/>
      <c r="B275" s="188"/>
      <c r="C275" s="14"/>
      <c r="D275" s="180" t="s">
        <v>143</v>
      </c>
      <c r="E275" s="189" t="s">
        <v>3</v>
      </c>
      <c r="F275" s="190" t="s">
        <v>230</v>
      </c>
      <c r="G275" s="14"/>
      <c r="H275" s="189" t="s">
        <v>3</v>
      </c>
      <c r="I275" s="191"/>
      <c r="J275" s="14"/>
      <c r="K275" s="14"/>
      <c r="L275" s="188"/>
      <c r="M275" s="192"/>
      <c r="N275" s="193"/>
      <c r="O275" s="193"/>
      <c r="P275" s="193"/>
      <c r="Q275" s="193"/>
      <c r="R275" s="193"/>
      <c r="S275" s="193"/>
      <c r="T275" s="19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89" t="s">
        <v>143</v>
      </c>
      <c r="AU275" s="189" t="s">
        <v>84</v>
      </c>
      <c r="AV275" s="14" t="s">
        <v>82</v>
      </c>
      <c r="AW275" s="14" t="s">
        <v>35</v>
      </c>
      <c r="AX275" s="14" t="s">
        <v>74</v>
      </c>
      <c r="AY275" s="189" t="s">
        <v>135</v>
      </c>
    </row>
    <row r="276" s="13" customFormat="1">
      <c r="A276" s="13"/>
      <c r="B276" s="179"/>
      <c r="C276" s="13"/>
      <c r="D276" s="180" t="s">
        <v>143</v>
      </c>
      <c r="E276" s="181" t="s">
        <v>3</v>
      </c>
      <c r="F276" s="182" t="s">
        <v>575</v>
      </c>
      <c r="G276" s="13"/>
      <c r="H276" s="183">
        <v>22.079999999999998</v>
      </c>
      <c r="I276" s="184"/>
      <c r="J276" s="13"/>
      <c r="K276" s="13"/>
      <c r="L276" s="179"/>
      <c r="M276" s="185"/>
      <c r="N276" s="186"/>
      <c r="O276" s="186"/>
      <c r="P276" s="186"/>
      <c r="Q276" s="186"/>
      <c r="R276" s="186"/>
      <c r="S276" s="186"/>
      <c r="T276" s="18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1" t="s">
        <v>143</v>
      </c>
      <c r="AU276" s="181" t="s">
        <v>84</v>
      </c>
      <c r="AV276" s="13" t="s">
        <v>84</v>
      </c>
      <c r="AW276" s="13" t="s">
        <v>35</v>
      </c>
      <c r="AX276" s="13" t="s">
        <v>74</v>
      </c>
      <c r="AY276" s="181" t="s">
        <v>135</v>
      </c>
    </row>
    <row r="277" s="14" customFormat="1">
      <c r="A277" s="14"/>
      <c r="B277" s="188"/>
      <c r="C277" s="14"/>
      <c r="D277" s="180" t="s">
        <v>143</v>
      </c>
      <c r="E277" s="189" t="s">
        <v>3</v>
      </c>
      <c r="F277" s="190" t="s">
        <v>232</v>
      </c>
      <c r="G277" s="14"/>
      <c r="H277" s="189" t="s">
        <v>3</v>
      </c>
      <c r="I277" s="191"/>
      <c r="J277" s="14"/>
      <c r="K277" s="14"/>
      <c r="L277" s="188"/>
      <c r="M277" s="192"/>
      <c r="N277" s="193"/>
      <c r="O277" s="193"/>
      <c r="P277" s="193"/>
      <c r="Q277" s="193"/>
      <c r="R277" s="193"/>
      <c r="S277" s="193"/>
      <c r="T277" s="19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89" t="s">
        <v>143</v>
      </c>
      <c r="AU277" s="189" t="s">
        <v>84</v>
      </c>
      <c r="AV277" s="14" t="s">
        <v>82</v>
      </c>
      <c r="AW277" s="14" t="s">
        <v>35</v>
      </c>
      <c r="AX277" s="14" t="s">
        <v>74</v>
      </c>
      <c r="AY277" s="189" t="s">
        <v>135</v>
      </c>
    </row>
    <row r="278" s="13" customFormat="1">
      <c r="A278" s="13"/>
      <c r="B278" s="179"/>
      <c r="C278" s="13"/>
      <c r="D278" s="180" t="s">
        <v>143</v>
      </c>
      <c r="E278" s="181" t="s">
        <v>3</v>
      </c>
      <c r="F278" s="182" t="s">
        <v>576</v>
      </c>
      <c r="G278" s="13"/>
      <c r="H278" s="183">
        <v>16.780000000000001</v>
      </c>
      <c r="I278" s="184"/>
      <c r="J278" s="13"/>
      <c r="K278" s="13"/>
      <c r="L278" s="179"/>
      <c r="M278" s="185"/>
      <c r="N278" s="186"/>
      <c r="O278" s="186"/>
      <c r="P278" s="186"/>
      <c r="Q278" s="186"/>
      <c r="R278" s="186"/>
      <c r="S278" s="186"/>
      <c r="T278" s="18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1" t="s">
        <v>143</v>
      </c>
      <c r="AU278" s="181" t="s">
        <v>84</v>
      </c>
      <c r="AV278" s="13" t="s">
        <v>84</v>
      </c>
      <c r="AW278" s="13" t="s">
        <v>35</v>
      </c>
      <c r="AX278" s="13" t="s">
        <v>74</v>
      </c>
      <c r="AY278" s="181" t="s">
        <v>135</v>
      </c>
    </row>
    <row r="279" s="14" customFormat="1">
      <c r="A279" s="14"/>
      <c r="B279" s="188"/>
      <c r="C279" s="14"/>
      <c r="D279" s="180" t="s">
        <v>143</v>
      </c>
      <c r="E279" s="189" t="s">
        <v>3</v>
      </c>
      <c r="F279" s="190" t="s">
        <v>234</v>
      </c>
      <c r="G279" s="14"/>
      <c r="H279" s="189" t="s">
        <v>3</v>
      </c>
      <c r="I279" s="191"/>
      <c r="J279" s="14"/>
      <c r="K279" s="14"/>
      <c r="L279" s="188"/>
      <c r="M279" s="192"/>
      <c r="N279" s="193"/>
      <c r="O279" s="193"/>
      <c r="P279" s="193"/>
      <c r="Q279" s="193"/>
      <c r="R279" s="193"/>
      <c r="S279" s="193"/>
      <c r="T279" s="19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89" t="s">
        <v>143</v>
      </c>
      <c r="AU279" s="189" t="s">
        <v>84</v>
      </c>
      <c r="AV279" s="14" t="s">
        <v>82</v>
      </c>
      <c r="AW279" s="14" t="s">
        <v>35</v>
      </c>
      <c r="AX279" s="14" t="s">
        <v>74</v>
      </c>
      <c r="AY279" s="189" t="s">
        <v>135</v>
      </c>
    </row>
    <row r="280" s="13" customFormat="1">
      <c r="A280" s="13"/>
      <c r="B280" s="179"/>
      <c r="C280" s="13"/>
      <c r="D280" s="180" t="s">
        <v>143</v>
      </c>
      <c r="E280" s="181" t="s">
        <v>3</v>
      </c>
      <c r="F280" s="182" t="s">
        <v>577</v>
      </c>
      <c r="G280" s="13"/>
      <c r="H280" s="183">
        <v>11.4</v>
      </c>
      <c r="I280" s="184"/>
      <c r="J280" s="13"/>
      <c r="K280" s="13"/>
      <c r="L280" s="179"/>
      <c r="M280" s="185"/>
      <c r="N280" s="186"/>
      <c r="O280" s="186"/>
      <c r="P280" s="186"/>
      <c r="Q280" s="186"/>
      <c r="R280" s="186"/>
      <c r="S280" s="186"/>
      <c r="T280" s="18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1" t="s">
        <v>143</v>
      </c>
      <c r="AU280" s="181" t="s">
        <v>84</v>
      </c>
      <c r="AV280" s="13" t="s">
        <v>84</v>
      </c>
      <c r="AW280" s="13" t="s">
        <v>35</v>
      </c>
      <c r="AX280" s="13" t="s">
        <v>74</v>
      </c>
      <c r="AY280" s="181" t="s">
        <v>135</v>
      </c>
    </row>
    <row r="281" s="15" customFormat="1">
      <c r="A281" s="15"/>
      <c r="B281" s="195"/>
      <c r="C281" s="15"/>
      <c r="D281" s="180" t="s">
        <v>143</v>
      </c>
      <c r="E281" s="196" t="s">
        <v>3</v>
      </c>
      <c r="F281" s="197" t="s">
        <v>197</v>
      </c>
      <c r="G281" s="15"/>
      <c r="H281" s="198">
        <v>95.52000000000001</v>
      </c>
      <c r="I281" s="199"/>
      <c r="J281" s="15"/>
      <c r="K281" s="15"/>
      <c r="L281" s="195"/>
      <c r="M281" s="200"/>
      <c r="N281" s="201"/>
      <c r="O281" s="201"/>
      <c r="P281" s="201"/>
      <c r="Q281" s="201"/>
      <c r="R281" s="201"/>
      <c r="S281" s="201"/>
      <c r="T281" s="20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196" t="s">
        <v>143</v>
      </c>
      <c r="AU281" s="196" t="s">
        <v>84</v>
      </c>
      <c r="AV281" s="15" t="s">
        <v>141</v>
      </c>
      <c r="AW281" s="15" t="s">
        <v>35</v>
      </c>
      <c r="AX281" s="15" t="s">
        <v>82</v>
      </c>
      <c r="AY281" s="196" t="s">
        <v>135</v>
      </c>
    </row>
    <row r="282" s="2" customFormat="1" ht="24.15" customHeight="1">
      <c r="A282" s="37"/>
      <c r="B282" s="164"/>
      <c r="C282" s="165" t="s">
        <v>578</v>
      </c>
      <c r="D282" s="165" t="s">
        <v>137</v>
      </c>
      <c r="E282" s="166" t="s">
        <v>579</v>
      </c>
      <c r="F282" s="167" t="s">
        <v>580</v>
      </c>
      <c r="G282" s="168" t="s">
        <v>176</v>
      </c>
      <c r="H282" s="169">
        <v>5.7999999999999998</v>
      </c>
      <c r="I282" s="170"/>
      <c r="J282" s="171">
        <f>ROUND(I282*H282,2)</f>
        <v>0</v>
      </c>
      <c r="K282" s="172"/>
      <c r="L282" s="38"/>
      <c r="M282" s="173" t="s">
        <v>3</v>
      </c>
      <c r="N282" s="174" t="s">
        <v>45</v>
      </c>
      <c r="O282" s="71"/>
      <c r="P282" s="175">
        <f>O282*H282</f>
        <v>0</v>
      </c>
      <c r="Q282" s="175">
        <v>0.0015</v>
      </c>
      <c r="R282" s="175">
        <f>Q282*H282</f>
        <v>0.0086999999999999994</v>
      </c>
      <c r="S282" s="175">
        <v>0</v>
      </c>
      <c r="T282" s="17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7" t="s">
        <v>220</v>
      </c>
      <c r="AT282" s="177" t="s">
        <v>137</v>
      </c>
      <c r="AU282" s="177" t="s">
        <v>84</v>
      </c>
      <c r="AY282" s="18" t="s">
        <v>135</v>
      </c>
      <c r="BE282" s="178">
        <f>IF(N282="základní",J282,0)</f>
        <v>0</v>
      </c>
      <c r="BF282" s="178">
        <f>IF(N282="snížená",J282,0)</f>
        <v>0</v>
      </c>
      <c r="BG282" s="178">
        <f>IF(N282="zákl. přenesená",J282,0)</f>
        <v>0</v>
      </c>
      <c r="BH282" s="178">
        <f>IF(N282="sníž. přenesená",J282,0)</f>
        <v>0</v>
      </c>
      <c r="BI282" s="178">
        <f>IF(N282="nulová",J282,0)</f>
        <v>0</v>
      </c>
      <c r="BJ282" s="18" t="s">
        <v>82</v>
      </c>
      <c r="BK282" s="178">
        <f>ROUND(I282*H282,2)</f>
        <v>0</v>
      </c>
      <c r="BL282" s="18" t="s">
        <v>220</v>
      </c>
      <c r="BM282" s="177" t="s">
        <v>581</v>
      </c>
    </row>
    <row r="283" s="14" customFormat="1">
      <c r="A283" s="14"/>
      <c r="B283" s="188"/>
      <c r="C283" s="14"/>
      <c r="D283" s="180" t="s">
        <v>143</v>
      </c>
      <c r="E283" s="189" t="s">
        <v>3</v>
      </c>
      <c r="F283" s="190" t="s">
        <v>582</v>
      </c>
      <c r="G283" s="14"/>
      <c r="H283" s="189" t="s">
        <v>3</v>
      </c>
      <c r="I283" s="191"/>
      <c r="J283" s="14"/>
      <c r="K283" s="14"/>
      <c r="L283" s="188"/>
      <c r="M283" s="192"/>
      <c r="N283" s="193"/>
      <c r="O283" s="193"/>
      <c r="P283" s="193"/>
      <c r="Q283" s="193"/>
      <c r="R283" s="193"/>
      <c r="S283" s="193"/>
      <c r="T283" s="19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89" t="s">
        <v>143</v>
      </c>
      <c r="AU283" s="189" t="s">
        <v>84</v>
      </c>
      <c r="AV283" s="14" t="s">
        <v>82</v>
      </c>
      <c r="AW283" s="14" t="s">
        <v>35</v>
      </c>
      <c r="AX283" s="14" t="s">
        <v>74</v>
      </c>
      <c r="AY283" s="189" t="s">
        <v>135</v>
      </c>
    </row>
    <row r="284" s="13" customFormat="1">
      <c r="A284" s="13"/>
      <c r="B284" s="179"/>
      <c r="C284" s="13"/>
      <c r="D284" s="180" t="s">
        <v>143</v>
      </c>
      <c r="E284" s="181" t="s">
        <v>3</v>
      </c>
      <c r="F284" s="182" t="s">
        <v>583</v>
      </c>
      <c r="G284" s="13"/>
      <c r="H284" s="183">
        <v>5.7999999999999998</v>
      </c>
      <c r="I284" s="184"/>
      <c r="J284" s="13"/>
      <c r="K284" s="13"/>
      <c r="L284" s="179"/>
      <c r="M284" s="185"/>
      <c r="N284" s="186"/>
      <c r="O284" s="186"/>
      <c r="P284" s="186"/>
      <c r="Q284" s="186"/>
      <c r="R284" s="186"/>
      <c r="S284" s="186"/>
      <c r="T284" s="18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1" t="s">
        <v>143</v>
      </c>
      <c r="AU284" s="181" t="s">
        <v>84</v>
      </c>
      <c r="AV284" s="13" t="s">
        <v>84</v>
      </c>
      <c r="AW284" s="13" t="s">
        <v>35</v>
      </c>
      <c r="AX284" s="13" t="s">
        <v>82</v>
      </c>
      <c r="AY284" s="181" t="s">
        <v>135</v>
      </c>
    </row>
    <row r="285" s="2" customFormat="1" ht="37.8" customHeight="1">
      <c r="A285" s="37"/>
      <c r="B285" s="164"/>
      <c r="C285" s="165" t="s">
        <v>584</v>
      </c>
      <c r="D285" s="165" t="s">
        <v>137</v>
      </c>
      <c r="E285" s="166" t="s">
        <v>585</v>
      </c>
      <c r="F285" s="167" t="s">
        <v>586</v>
      </c>
      <c r="G285" s="168" t="s">
        <v>176</v>
      </c>
      <c r="H285" s="169">
        <v>95.519999999999996</v>
      </c>
      <c r="I285" s="170"/>
      <c r="J285" s="171">
        <f>ROUND(I285*H285,2)</f>
        <v>0</v>
      </c>
      <c r="K285" s="172"/>
      <c r="L285" s="38"/>
      <c r="M285" s="173" t="s">
        <v>3</v>
      </c>
      <c r="N285" s="174" t="s">
        <v>45</v>
      </c>
      <c r="O285" s="71"/>
      <c r="P285" s="175">
        <f>O285*H285</f>
        <v>0</v>
      </c>
      <c r="Q285" s="175">
        <v>0.0089999999999999993</v>
      </c>
      <c r="R285" s="175">
        <f>Q285*H285</f>
        <v>0.85967999999999989</v>
      </c>
      <c r="S285" s="175">
        <v>0</v>
      </c>
      <c r="T285" s="17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77" t="s">
        <v>220</v>
      </c>
      <c r="AT285" s="177" t="s">
        <v>137</v>
      </c>
      <c r="AU285" s="177" t="s">
        <v>84</v>
      </c>
      <c r="AY285" s="18" t="s">
        <v>135</v>
      </c>
      <c r="BE285" s="178">
        <f>IF(N285="základní",J285,0)</f>
        <v>0</v>
      </c>
      <c r="BF285" s="178">
        <f>IF(N285="snížená",J285,0)</f>
        <v>0</v>
      </c>
      <c r="BG285" s="178">
        <f>IF(N285="zákl. přenesená",J285,0)</f>
        <v>0</v>
      </c>
      <c r="BH285" s="178">
        <f>IF(N285="sníž. přenesená",J285,0)</f>
        <v>0</v>
      </c>
      <c r="BI285" s="178">
        <f>IF(N285="nulová",J285,0)</f>
        <v>0</v>
      </c>
      <c r="BJ285" s="18" t="s">
        <v>82</v>
      </c>
      <c r="BK285" s="178">
        <f>ROUND(I285*H285,2)</f>
        <v>0</v>
      </c>
      <c r="BL285" s="18" t="s">
        <v>220</v>
      </c>
      <c r="BM285" s="177" t="s">
        <v>587</v>
      </c>
    </row>
    <row r="286" s="14" customFormat="1">
      <c r="A286" s="14"/>
      <c r="B286" s="188"/>
      <c r="C286" s="14"/>
      <c r="D286" s="180" t="s">
        <v>143</v>
      </c>
      <c r="E286" s="189" t="s">
        <v>3</v>
      </c>
      <c r="F286" s="190" t="s">
        <v>226</v>
      </c>
      <c r="G286" s="14"/>
      <c r="H286" s="189" t="s">
        <v>3</v>
      </c>
      <c r="I286" s="191"/>
      <c r="J286" s="14"/>
      <c r="K286" s="14"/>
      <c r="L286" s="188"/>
      <c r="M286" s="192"/>
      <c r="N286" s="193"/>
      <c r="O286" s="193"/>
      <c r="P286" s="193"/>
      <c r="Q286" s="193"/>
      <c r="R286" s="193"/>
      <c r="S286" s="193"/>
      <c r="T286" s="19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89" t="s">
        <v>143</v>
      </c>
      <c r="AU286" s="189" t="s">
        <v>84</v>
      </c>
      <c r="AV286" s="14" t="s">
        <v>82</v>
      </c>
      <c r="AW286" s="14" t="s">
        <v>35</v>
      </c>
      <c r="AX286" s="14" t="s">
        <v>74</v>
      </c>
      <c r="AY286" s="189" t="s">
        <v>135</v>
      </c>
    </row>
    <row r="287" s="13" customFormat="1">
      <c r="A287" s="13"/>
      <c r="B287" s="179"/>
      <c r="C287" s="13"/>
      <c r="D287" s="180" t="s">
        <v>143</v>
      </c>
      <c r="E287" s="181" t="s">
        <v>3</v>
      </c>
      <c r="F287" s="182" t="s">
        <v>573</v>
      </c>
      <c r="G287" s="13"/>
      <c r="H287" s="183">
        <v>22.98</v>
      </c>
      <c r="I287" s="184"/>
      <c r="J287" s="13"/>
      <c r="K287" s="13"/>
      <c r="L287" s="179"/>
      <c r="M287" s="185"/>
      <c r="N287" s="186"/>
      <c r="O287" s="186"/>
      <c r="P287" s="186"/>
      <c r="Q287" s="186"/>
      <c r="R287" s="186"/>
      <c r="S287" s="186"/>
      <c r="T287" s="18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1" t="s">
        <v>143</v>
      </c>
      <c r="AU287" s="181" t="s">
        <v>84</v>
      </c>
      <c r="AV287" s="13" t="s">
        <v>84</v>
      </c>
      <c r="AW287" s="13" t="s">
        <v>35</v>
      </c>
      <c r="AX287" s="13" t="s">
        <v>74</v>
      </c>
      <c r="AY287" s="181" t="s">
        <v>135</v>
      </c>
    </row>
    <row r="288" s="14" customFormat="1">
      <c r="A288" s="14"/>
      <c r="B288" s="188"/>
      <c r="C288" s="14"/>
      <c r="D288" s="180" t="s">
        <v>143</v>
      </c>
      <c r="E288" s="189" t="s">
        <v>3</v>
      </c>
      <c r="F288" s="190" t="s">
        <v>228</v>
      </c>
      <c r="G288" s="14"/>
      <c r="H288" s="189" t="s">
        <v>3</v>
      </c>
      <c r="I288" s="191"/>
      <c r="J288" s="14"/>
      <c r="K288" s="14"/>
      <c r="L288" s="188"/>
      <c r="M288" s="192"/>
      <c r="N288" s="193"/>
      <c r="O288" s="193"/>
      <c r="P288" s="193"/>
      <c r="Q288" s="193"/>
      <c r="R288" s="193"/>
      <c r="S288" s="193"/>
      <c r="T288" s="19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89" t="s">
        <v>143</v>
      </c>
      <c r="AU288" s="189" t="s">
        <v>84</v>
      </c>
      <c r="AV288" s="14" t="s">
        <v>82</v>
      </c>
      <c r="AW288" s="14" t="s">
        <v>35</v>
      </c>
      <c r="AX288" s="14" t="s">
        <v>74</v>
      </c>
      <c r="AY288" s="189" t="s">
        <v>135</v>
      </c>
    </row>
    <row r="289" s="13" customFormat="1">
      <c r="A289" s="13"/>
      <c r="B289" s="179"/>
      <c r="C289" s="13"/>
      <c r="D289" s="180" t="s">
        <v>143</v>
      </c>
      <c r="E289" s="181" t="s">
        <v>3</v>
      </c>
      <c r="F289" s="182" t="s">
        <v>574</v>
      </c>
      <c r="G289" s="13"/>
      <c r="H289" s="183">
        <v>22.280000000000001</v>
      </c>
      <c r="I289" s="184"/>
      <c r="J289" s="13"/>
      <c r="K289" s="13"/>
      <c r="L289" s="179"/>
      <c r="M289" s="185"/>
      <c r="N289" s="186"/>
      <c r="O289" s="186"/>
      <c r="P289" s="186"/>
      <c r="Q289" s="186"/>
      <c r="R289" s="186"/>
      <c r="S289" s="186"/>
      <c r="T289" s="18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1" t="s">
        <v>143</v>
      </c>
      <c r="AU289" s="181" t="s">
        <v>84</v>
      </c>
      <c r="AV289" s="13" t="s">
        <v>84</v>
      </c>
      <c r="AW289" s="13" t="s">
        <v>35</v>
      </c>
      <c r="AX289" s="13" t="s">
        <v>74</v>
      </c>
      <c r="AY289" s="181" t="s">
        <v>135</v>
      </c>
    </row>
    <row r="290" s="14" customFormat="1">
      <c r="A290" s="14"/>
      <c r="B290" s="188"/>
      <c r="C290" s="14"/>
      <c r="D290" s="180" t="s">
        <v>143</v>
      </c>
      <c r="E290" s="189" t="s">
        <v>3</v>
      </c>
      <c r="F290" s="190" t="s">
        <v>230</v>
      </c>
      <c r="G290" s="14"/>
      <c r="H290" s="189" t="s">
        <v>3</v>
      </c>
      <c r="I290" s="191"/>
      <c r="J290" s="14"/>
      <c r="K290" s="14"/>
      <c r="L290" s="188"/>
      <c r="M290" s="192"/>
      <c r="N290" s="193"/>
      <c r="O290" s="193"/>
      <c r="P290" s="193"/>
      <c r="Q290" s="193"/>
      <c r="R290" s="193"/>
      <c r="S290" s="193"/>
      <c r="T290" s="19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89" t="s">
        <v>143</v>
      </c>
      <c r="AU290" s="189" t="s">
        <v>84</v>
      </c>
      <c r="AV290" s="14" t="s">
        <v>82</v>
      </c>
      <c r="AW290" s="14" t="s">
        <v>35</v>
      </c>
      <c r="AX290" s="14" t="s">
        <v>74</v>
      </c>
      <c r="AY290" s="189" t="s">
        <v>135</v>
      </c>
    </row>
    <row r="291" s="13" customFormat="1">
      <c r="A291" s="13"/>
      <c r="B291" s="179"/>
      <c r="C291" s="13"/>
      <c r="D291" s="180" t="s">
        <v>143</v>
      </c>
      <c r="E291" s="181" t="s">
        <v>3</v>
      </c>
      <c r="F291" s="182" t="s">
        <v>575</v>
      </c>
      <c r="G291" s="13"/>
      <c r="H291" s="183">
        <v>22.079999999999998</v>
      </c>
      <c r="I291" s="184"/>
      <c r="J291" s="13"/>
      <c r="K291" s="13"/>
      <c r="L291" s="179"/>
      <c r="M291" s="185"/>
      <c r="N291" s="186"/>
      <c r="O291" s="186"/>
      <c r="P291" s="186"/>
      <c r="Q291" s="186"/>
      <c r="R291" s="186"/>
      <c r="S291" s="186"/>
      <c r="T291" s="18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1" t="s">
        <v>143</v>
      </c>
      <c r="AU291" s="181" t="s">
        <v>84</v>
      </c>
      <c r="AV291" s="13" t="s">
        <v>84</v>
      </c>
      <c r="AW291" s="13" t="s">
        <v>35</v>
      </c>
      <c r="AX291" s="13" t="s">
        <v>74</v>
      </c>
      <c r="AY291" s="181" t="s">
        <v>135</v>
      </c>
    </row>
    <row r="292" s="14" customFormat="1">
      <c r="A292" s="14"/>
      <c r="B292" s="188"/>
      <c r="C292" s="14"/>
      <c r="D292" s="180" t="s">
        <v>143</v>
      </c>
      <c r="E292" s="189" t="s">
        <v>3</v>
      </c>
      <c r="F292" s="190" t="s">
        <v>232</v>
      </c>
      <c r="G292" s="14"/>
      <c r="H292" s="189" t="s">
        <v>3</v>
      </c>
      <c r="I292" s="191"/>
      <c r="J292" s="14"/>
      <c r="K292" s="14"/>
      <c r="L292" s="188"/>
      <c r="M292" s="192"/>
      <c r="N292" s="193"/>
      <c r="O292" s="193"/>
      <c r="P292" s="193"/>
      <c r="Q292" s="193"/>
      <c r="R292" s="193"/>
      <c r="S292" s="193"/>
      <c r="T292" s="19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89" t="s">
        <v>143</v>
      </c>
      <c r="AU292" s="189" t="s">
        <v>84</v>
      </c>
      <c r="AV292" s="14" t="s">
        <v>82</v>
      </c>
      <c r="AW292" s="14" t="s">
        <v>35</v>
      </c>
      <c r="AX292" s="14" t="s">
        <v>74</v>
      </c>
      <c r="AY292" s="189" t="s">
        <v>135</v>
      </c>
    </row>
    <row r="293" s="13" customFormat="1">
      <c r="A293" s="13"/>
      <c r="B293" s="179"/>
      <c r="C293" s="13"/>
      <c r="D293" s="180" t="s">
        <v>143</v>
      </c>
      <c r="E293" s="181" t="s">
        <v>3</v>
      </c>
      <c r="F293" s="182" t="s">
        <v>576</v>
      </c>
      <c r="G293" s="13"/>
      <c r="H293" s="183">
        <v>16.780000000000001</v>
      </c>
      <c r="I293" s="184"/>
      <c r="J293" s="13"/>
      <c r="K293" s="13"/>
      <c r="L293" s="179"/>
      <c r="M293" s="185"/>
      <c r="N293" s="186"/>
      <c r="O293" s="186"/>
      <c r="P293" s="186"/>
      <c r="Q293" s="186"/>
      <c r="R293" s="186"/>
      <c r="S293" s="186"/>
      <c r="T293" s="18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1" t="s">
        <v>143</v>
      </c>
      <c r="AU293" s="181" t="s">
        <v>84</v>
      </c>
      <c r="AV293" s="13" t="s">
        <v>84</v>
      </c>
      <c r="AW293" s="13" t="s">
        <v>35</v>
      </c>
      <c r="AX293" s="13" t="s">
        <v>74</v>
      </c>
      <c r="AY293" s="181" t="s">
        <v>135</v>
      </c>
    </row>
    <row r="294" s="14" customFormat="1">
      <c r="A294" s="14"/>
      <c r="B294" s="188"/>
      <c r="C294" s="14"/>
      <c r="D294" s="180" t="s">
        <v>143</v>
      </c>
      <c r="E294" s="189" t="s">
        <v>3</v>
      </c>
      <c r="F294" s="190" t="s">
        <v>234</v>
      </c>
      <c r="G294" s="14"/>
      <c r="H294" s="189" t="s">
        <v>3</v>
      </c>
      <c r="I294" s="191"/>
      <c r="J294" s="14"/>
      <c r="K294" s="14"/>
      <c r="L294" s="188"/>
      <c r="M294" s="192"/>
      <c r="N294" s="193"/>
      <c r="O294" s="193"/>
      <c r="P294" s="193"/>
      <c r="Q294" s="193"/>
      <c r="R294" s="193"/>
      <c r="S294" s="193"/>
      <c r="T294" s="19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89" t="s">
        <v>143</v>
      </c>
      <c r="AU294" s="189" t="s">
        <v>84</v>
      </c>
      <c r="AV294" s="14" t="s">
        <v>82</v>
      </c>
      <c r="AW294" s="14" t="s">
        <v>35</v>
      </c>
      <c r="AX294" s="14" t="s">
        <v>74</v>
      </c>
      <c r="AY294" s="189" t="s">
        <v>135</v>
      </c>
    </row>
    <row r="295" s="13" customFormat="1">
      <c r="A295" s="13"/>
      <c r="B295" s="179"/>
      <c r="C295" s="13"/>
      <c r="D295" s="180" t="s">
        <v>143</v>
      </c>
      <c r="E295" s="181" t="s">
        <v>3</v>
      </c>
      <c r="F295" s="182" t="s">
        <v>577</v>
      </c>
      <c r="G295" s="13"/>
      <c r="H295" s="183">
        <v>11.4</v>
      </c>
      <c r="I295" s="184"/>
      <c r="J295" s="13"/>
      <c r="K295" s="13"/>
      <c r="L295" s="179"/>
      <c r="M295" s="185"/>
      <c r="N295" s="186"/>
      <c r="O295" s="186"/>
      <c r="P295" s="186"/>
      <c r="Q295" s="186"/>
      <c r="R295" s="186"/>
      <c r="S295" s="186"/>
      <c r="T295" s="18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1" t="s">
        <v>143</v>
      </c>
      <c r="AU295" s="181" t="s">
        <v>84</v>
      </c>
      <c r="AV295" s="13" t="s">
        <v>84</v>
      </c>
      <c r="AW295" s="13" t="s">
        <v>35</v>
      </c>
      <c r="AX295" s="13" t="s">
        <v>74</v>
      </c>
      <c r="AY295" s="181" t="s">
        <v>135</v>
      </c>
    </row>
    <row r="296" s="15" customFormat="1">
      <c r="A296" s="15"/>
      <c r="B296" s="195"/>
      <c r="C296" s="15"/>
      <c r="D296" s="180" t="s">
        <v>143</v>
      </c>
      <c r="E296" s="196" t="s">
        <v>3</v>
      </c>
      <c r="F296" s="197" t="s">
        <v>197</v>
      </c>
      <c r="G296" s="15"/>
      <c r="H296" s="198">
        <v>95.52000000000001</v>
      </c>
      <c r="I296" s="199"/>
      <c r="J296" s="15"/>
      <c r="K296" s="15"/>
      <c r="L296" s="195"/>
      <c r="M296" s="200"/>
      <c r="N296" s="201"/>
      <c r="O296" s="201"/>
      <c r="P296" s="201"/>
      <c r="Q296" s="201"/>
      <c r="R296" s="201"/>
      <c r="S296" s="201"/>
      <c r="T296" s="20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196" t="s">
        <v>143</v>
      </c>
      <c r="AU296" s="196" t="s">
        <v>84</v>
      </c>
      <c r="AV296" s="15" t="s">
        <v>141</v>
      </c>
      <c r="AW296" s="15" t="s">
        <v>35</v>
      </c>
      <c r="AX296" s="15" t="s">
        <v>82</v>
      </c>
      <c r="AY296" s="196" t="s">
        <v>135</v>
      </c>
    </row>
    <row r="297" s="2" customFormat="1" ht="24.15" customHeight="1">
      <c r="A297" s="37"/>
      <c r="B297" s="164"/>
      <c r="C297" s="203" t="s">
        <v>588</v>
      </c>
      <c r="D297" s="203" t="s">
        <v>274</v>
      </c>
      <c r="E297" s="204" t="s">
        <v>589</v>
      </c>
      <c r="F297" s="205" t="s">
        <v>590</v>
      </c>
      <c r="G297" s="206" t="s">
        <v>176</v>
      </c>
      <c r="H297" s="207">
        <v>109.848</v>
      </c>
      <c r="I297" s="208"/>
      <c r="J297" s="209">
        <f>ROUND(I297*H297,2)</f>
        <v>0</v>
      </c>
      <c r="K297" s="210"/>
      <c r="L297" s="211"/>
      <c r="M297" s="212" t="s">
        <v>3</v>
      </c>
      <c r="N297" s="213" t="s">
        <v>45</v>
      </c>
      <c r="O297" s="71"/>
      <c r="P297" s="175">
        <f>O297*H297</f>
        <v>0</v>
      </c>
      <c r="Q297" s="175">
        <v>0.02</v>
      </c>
      <c r="R297" s="175">
        <f>Q297*H297</f>
        <v>2.1969600000000002</v>
      </c>
      <c r="S297" s="175">
        <v>0</v>
      </c>
      <c r="T297" s="17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77" t="s">
        <v>301</v>
      </c>
      <c r="AT297" s="177" t="s">
        <v>274</v>
      </c>
      <c r="AU297" s="177" t="s">
        <v>84</v>
      </c>
      <c r="AY297" s="18" t="s">
        <v>135</v>
      </c>
      <c r="BE297" s="178">
        <f>IF(N297="základní",J297,0)</f>
        <v>0</v>
      </c>
      <c r="BF297" s="178">
        <f>IF(N297="snížená",J297,0)</f>
        <v>0</v>
      </c>
      <c r="BG297" s="178">
        <f>IF(N297="zákl. přenesená",J297,0)</f>
        <v>0</v>
      </c>
      <c r="BH297" s="178">
        <f>IF(N297="sníž. přenesená",J297,0)</f>
        <v>0</v>
      </c>
      <c r="BI297" s="178">
        <f>IF(N297="nulová",J297,0)</f>
        <v>0</v>
      </c>
      <c r="BJ297" s="18" t="s">
        <v>82</v>
      </c>
      <c r="BK297" s="178">
        <f>ROUND(I297*H297,2)</f>
        <v>0</v>
      </c>
      <c r="BL297" s="18" t="s">
        <v>220</v>
      </c>
      <c r="BM297" s="177" t="s">
        <v>591</v>
      </c>
    </row>
    <row r="298" s="13" customFormat="1">
      <c r="A298" s="13"/>
      <c r="B298" s="179"/>
      <c r="C298" s="13"/>
      <c r="D298" s="180" t="s">
        <v>143</v>
      </c>
      <c r="E298" s="13"/>
      <c r="F298" s="182" t="s">
        <v>592</v>
      </c>
      <c r="G298" s="13"/>
      <c r="H298" s="183">
        <v>109.848</v>
      </c>
      <c r="I298" s="184"/>
      <c r="J298" s="13"/>
      <c r="K298" s="13"/>
      <c r="L298" s="179"/>
      <c r="M298" s="185"/>
      <c r="N298" s="186"/>
      <c r="O298" s="186"/>
      <c r="P298" s="186"/>
      <c r="Q298" s="186"/>
      <c r="R298" s="186"/>
      <c r="S298" s="186"/>
      <c r="T298" s="18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1" t="s">
        <v>143</v>
      </c>
      <c r="AU298" s="181" t="s">
        <v>84</v>
      </c>
      <c r="AV298" s="13" t="s">
        <v>84</v>
      </c>
      <c r="AW298" s="13" t="s">
        <v>4</v>
      </c>
      <c r="AX298" s="13" t="s">
        <v>82</v>
      </c>
      <c r="AY298" s="181" t="s">
        <v>135</v>
      </c>
    </row>
    <row r="299" s="2" customFormat="1" ht="24.15" customHeight="1">
      <c r="A299" s="37"/>
      <c r="B299" s="164"/>
      <c r="C299" s="165" t="s">
        <v>593</v>
      </c>
      <c r="D299" s="165" t="s">
        <v>137</v>
      </c>
      <c r="E299" s="166" t="s">
        <v>594</v>
      </c>
      <c r="F299" s="167" t="s">
        <v>595</v>
      </c>
      <c r="G299" s="168" t="s">
        <v>176</v>
      </c>
      <c r="H299" s="169">
        <v>3.3599999999999999</v>
      </c>
      <c r="I299" s="170"/>
      <c r="J299" s="171">
        <f>ROUND(I299*H299,2)</f>
        <v>0</v>
      </c>
      <c r="K299" s="172"/>
      <c r="L299" s="38"/>
      <c r="M299" s="173" t="s">
        <v>3</v>
      </c>
      <c r="N299" s="174" t="s">
        <v>45</v>
      </c>
      <c r="O299" s="71"/>
      <c r="P299" s="175">
        <f>O299*H299</f>
        <v>0</v>
      </c>
      <c r="Q299" s="175">
        <v>0.00063000000000000003</v>
      </c>
      <c r="R299" s="175">
        <f>Q299*H299</f>
        <v>0.0021167999999999998</v>
      </c>
      <c r="S299" s="175">
        <v>0</v>
      </c>
      <c r="T299" s="17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77" t="s">
        <v>220</v>
      </c>
      <c r="AT299" s="177" t="s">
        <v>137</v>
      </c>
      <c r="AU299" s="177" t="s">
        <v>84</v>
      </c>
      <c r="AY299" s="18" t="s">
        <v>135</v>
      </c>
      <c r="BE299" s="178">
        <f>IF(N299="základní",J299,0)</f>
        <v>0</v>
      </c>
      <c r="BF299" s="178">
        <f>IF(N299="snížená",J299,0)</f>
        <v>0</v>
      </c>
      <c r="BG299" s="178">
        <f>IF(N299="zákl. přenesená",J299,0)</f>
        <v>0</v>
      </c>
      <c r="BH299" s="178">
        <f>IF(N299="sníž. přenesená",J299,0)</f>
        <v>0</v>
      </c>
      <c r="BI299" s="178">
        <f>IF(N299="nulová",J299,0)</f>
        <v>0</v>
      </c>
      <c r="BJ299" s="18" t="s">
        <v>82</v>
      </c>
      <c r="BK299" s="178">
        <f>ROUND(I299*H299,2)</f>
        <v>0</v>
      </c>
      <c r="BL299" s="18" t="s">
        <v>220</v>
      </c>
      <c r="BM299" s="177" t="s">
        <v>596</v>
      </c>
    </row>
    <row r="300" s="13" customFormat="1">
      <c r="A300" s="13"/>
      <c r="B300" s="179"/>
      <c r="C300" s="13"/>
      <c r="D300" s="180" t="s">
        <v>143</v>
      </c>
      <c r="E300" s="181" t="s">
        <v>3</v>
      </c>
      <c r="F300" s="182" t="s">
        <v>597</v>
      </c>
      <c r="G300" s="13"/>
      <c r="H300" s="183">
        <v>3.3599999999999999</v>
      </c>
      <c r="I300" s="184"/>
      <c r="J300" s="13"/>
      <c r="K300" s="13"/>
      <c r="L300" s="179"/>
      <c r="M300" s="185"/>
      <c r="N300" s="186"/>
      <c r="O300" s="186"/>
      <c r="P300" s="186"/>
      <c r="Q300" s="186"/>
      <c r="R300" s="186"/>
      <c r="S300" s="186"/>
      <c r="T300" s="18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1" t="s">
        <v>143</v>
      </c>
      <c r="AU300" s="181" t="s">
        <v>84</v>
      </c>
      <c r="AV300" s="13" t="s">
        <v>84</v>
      </c>
      <c r="AW300" s="13" t="s">
        <v>35</v>
      </c>
      <c r="AX300" s="13" t="s">
        <v>82</v>
      </c>
      <c r="AY300" s="181" t="s">
        <v>135</v>
      </c>
    </row>
    <row r="301" s="2" customFormat="1" ht="14.4" customHeight="1">
      <c r="A301" s="37"/>
      <c r="B301" s="164"/>
      <c r="C301" s="203" t="s">
        <v>598</v>
      </c>
      <c r="D301" s="203" t="s">
        <v>274</v>
      </c>
      <c r="E301" s="204" t="s">
        <v>599</v>
      </c>
      <c r="F301" s="205" t="s">
        <v>600</v>
      </c>
      <c r="G301" s="206" t="s">
        <v>176</v>
      </c>
      <c r="H301" s="207">
        <v>3.6960000000000002</v>
      </c>
      <c r="I301" s="208"/>
      <c r="J301" s="209">
        <f>ROUND(I301*H301,2)</f>
        <v>0</v>
      </c>
      <c r="K301" s="210"/>
      <c r="L301" s="211"/>
      <c r="M301" s="212" t="s">
        <v>3</v>
      </c>
      <c r="N301" s="213" t="s">
        <v>45</v>
      </c>
      <c r="O301" s="71"/>
      <c r="P301" s="175">
        <f>O301*H301</f>
        <v>0</v>
      </c>
      <c r="Q301" s="175">
        <v>0.01</v>
      </c>
      <c r="R301" s="175">
        <f>Q301*H301</f>
        <v>0.03696</v>
      </c>
      <c r="S301" s="175">
        <v>0</v>
      </c>
      <c r="T301" s="17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77" t="s">
        <v>301</v>
      </c>
      <c r="AT301" s="177" t="s">
        <v>274</v>
      </c>
      <c r="AU301" s="177" t="s">
        <v>84</v>
      </c>
      <c r="AY301" s="18" t="s">
        <v>135</v>
      </c>
      <c r="BE301" s="178">
        <f>IF(N301="základní",J301,0)</f>
        <v>0</v>
      </c>
      <c r="BF301" s="178">
        <f>IF(N301="snížená",J301,0)</f>
        <v>0</v>
      </c>
      <c r="BG301" s="178">
        <f>IF(N301="zákl. přenesená",J301,0)</f>
        <v>0</v>
      </c>
      <c r="BH301" s="178">
        <f>IF(N301="sníž. přenesená",J301,0)</f>
        <v>0</v>
      </c>
      <c r="BI301" s="178">
        <f>IF(N301="nulová",J301,0)</f>
        <v>0</v>
      </c>
      <c r="BJ301" s="18" t="s">
        <v>82</v>
      </c>
      <c r="BK301" s="178">
        <f>ROUND(I301*H301,2)</f>
        <v>0</v>
      </c>
      <c r="BL301" s="18" t="s">
        <v>220</v>
      </c>
      <c r="BM301" s="177" t="s">
        <v>601</v>
      </c>
    </row>
    <row r="302" s="13" customFormat="1">
      <c r="A302" s="13"/>
      <c r="B302" s="179"/>
      <c r="C302" s="13"/>
      <c r="D302" s="180" t="s">
        <v>143</v>
      </c>
      <c r="E302" s="13"/>
      <c r="F302" s="182" t="s">
        <v>602</v>
      </c>
      <c r="G302" s="13"/>
      <c r="H302" s="183">
        <v>3.6960000000000002</v>
      </c>
      <c r="I302" s="184"/>
      <c r="J302" s="13"/>
      <c r="K302" s="13"/>
      <c r="L302" s="179"/>
      <c r="M302" s="185"/>
      <c r="N302" s="186"/>
      <c r="O302" s="186"/>
      <c r="P302" s="186"/>
      <c r="Q302" s="186"/>
      <c r="R302" s="186"/>
      <c r="S302" s="186"/>
      <c r="T302" s="18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1" t="s">
        <v>143</v>
      </c>
      <c r="AU302" s="181" t="s">
        <v>84</v>
      </c>
      <c r="AV302" s="13" t="s">
        <v>84</v>
      </c>
      <c r="AW302" s="13" t="s">
        <v>4</v>
      </c>
      <c r="AX302" s="13" t="s">
        <v>82</v>
      </c>
      <c r="AY302" s="181" t="s">
        <v>135</v>
      </c>
    </row>
    <row r="303" s="2" customFormat="1" ht="24.15" customHeight="1">
      <c r="A303" s="37"/>
      <c r="B303" s="164"/>
      <c r="C303" s="165" t="s">
        <v>603</v>
      </c>
      <c r="D303" s="165" t="s">
        <v>137</v>
      </c>
      <c r="E303" s="166" t="s">
        <v>604</v>
      </c>
      <c r="F303" s="167" t="s">
        <v>605</v>
      </c>
      <c r="G303" s="168" t="s">
        <v>187</v>
      </c>
      <c r="H303" s="169">
        <v>18.75</v>
      </c>
      <c r="I303" s="170"/>
      <c r="J303" s="171">
        <f>ROUND(I303*H303,2)</f>
        <v>0</v>
      </c>
      <c r="K303" s="172"/>
      <c r="L303" s="38"/>
      <c r="M303" s="173" t="s">
        <v>3</v>
      </c>
      <c r="N303" s="174" t="s">
        <v>45</v>
      </c>
      <c r="O303" s="71"/>
      <c r="P303" s="175">
        <f>O303*H303</f>
        <v>0</v>
      </c>
      <c r="Q303" s="175">
        <v>0.00055000000000000003</v>
      </c>
      <c r="R303" s="175">
        <f>Q303*H303</f>
        <v>0.010312500000000001</v>
      </c>
      <c r="S303" s="175">
        <v>0</v>
      </c>
      <c r="T303" s="17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77" t="s">
        <v>220</v>
      </c>
      <c r="AT303" s="177" t="s">
        <v>137</v>
      </c>
      <c r="AU303" s="177" t="s">
        <v>84</v>
      </c>
      <c r="AY303" s="18" t="s">
        <v>135</v>
      </c>
      <c r="BE303" s="178">
        <f>IF(N303="základní",J303,0)</f>
        <v>0</v>
      </c>
      <c r="BF303" s="178">
        <f>IF(N303="snížená",J303,0)</f>
        <v>0</v>
      </c>
      <c r="BG303" s="178">
        <f>IF(N303="zákl. přenesená",J303,0)</f>
        <v>0</v>
      </c>
      <c r="BH303" s="178">
        <f>IF(N303="sníž. přenesená",J303,0)</f>
        <v>0</v>
      </c>
      <c r="BI303" s="178">
        <f>IF(N303="nulová",J303,0)</f>
        <v>0</v>
      </c>
      <c r="BJ303" s="18" t="s">
        <v>82</v>
      </c>
      <c r="BK303" s="178">
        <f>ROUND(I303*H303,2)</f>
        <v>0</v>
      </c>
      <c r="BL303" s="18" t="s">
        <v>220</v>
      </c>
      <c r="BM303" s="177" t="s">
        <v>606</v>
      </c>
    </row>
    <row r="304" s="13" customFormat="1">
      <c r="A304" s="13"/>
      <c r="B304" s="179"/>
      <c r="C304" s="13"/>
      <c r="D304" s="180" t="s">
        <v>143</v>
      </c>
      <c r="E304" s="181" t="s">
        <v>3</v>
      </c>
      <c r="F304" s="182" t="s">
        <v>607</v>
      </c>
      <c r="G304" s="13"/>
      <c r="H304" s="183">
        <v>18.75</v>
      </c>
      <c r="I304" s="184"/>
      <c r="J304" s="13"/>
      <c r="K304" s="13"/>
      <c r="L304" s="179"/>
      <c r="M304" s="185"/>
      <c r="N304" s="186"/>
      <c r="O304" s="186"/>
      <c r="P304" s="186"/>
      <c r="Q304" s="186"/>
      <c r="R304" s="186"/>
      <c r="S304" s="186"/>
      <c r="T304" s="18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1" t="s">
        <v>143</v>
      </c>
      <c r="AU304" s="181" t="s">
        <v>84</v>
      </c>
      <c r="AV304" s="13" t="s">
        <v>84</v>
      </c>
      <c r="AW304" s="13" t="s">
        <v>35</v>
      </c>
      <c r="AX304" s="13" t="s">
        <v>82</v>
      </c>
      <c r="AY304" s="181" t="s">
        <v>135</v>
      </c>
    </row>
    <row r="305" s="2" customFormat="1" ht="37.8" customHeight="1">
      <c r="A305" s="37"/>
      <c r="B305" s="164"/>
      <c r="C305" s="165" t="s">
        <v>608</v>
      </c>
      <c r="D305" s="165" t="s">
        <v>137</v>
      </c>
      <c r="E305" s="166" t="s">
        <v>609</v>
      </c>
      <c r="F305" s="167" t="s">
        <v>610</v>
      </c>
      <c r="G305" s="168" t="s">
        <v>168</v>
      </c>
      <c r="H305" s="169">
        <v>3.1429999999999998</v>
      </c>
      <c r="I305" s="170"/>
      <c r="J305" s="171">
        <f>ROUND(I305*H305,2)</f>
        <v>0</v>
      </c>
      <c r="K305" s="172"/>
      <c r="L305" s="38"/>
      <c r="M305" s="173" t="s">
        <v>3</v>
      </c>
      <c r="N305" s="174" t="s">
        <v>45</v>
      </c>
      <c r="O305" s="71"/>
      <c r="P305" s="175">
        <f>O305*H305</f>
        <v>0</v>
      </c>
      <c r="Q305" s="175">
        <v>0</v>
      </c>
      <c r="R305" s="175">
        <f>Q305*H305</f>
        <v>0</v>
      </c>
      <c r="S305" s="175">
        <v>0</v>
      </c>
      <c r="T305" s="17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77" t="s">
        <v>220</v>
      </c>
      <c r="AT305" s="177" t="s">
        <v>137</v>
      </c>
      <c r="AU305" s="177" t="s">
        <v>84</v>
      </c>
      <c r="AY305" s="18" t="s">
        <v>135</v>
      </c>
      <c r="BE305" s="178">
        <f>IF(N305="základní",J305,0)</f>
        <v>0</v>
      </c>
      <c r="BF305" s="178">
        <f>IF(N305="snížená",J305,0)</f>
        <v>0</v>
      </c>
      <c r="BG305" s="178">
        <f>IF(N305="zákl. přenesená",J305,0)</f>
        <v>0</v>
      </c>
      <c r="BH305" s="178">
        <f>IF(N305="sníž. přenesená",J305,0)</f>
        <v>0</v>
      </c>
      <c r="BI305" s="178">
        <f>IF(N305="nulová",J305,0)</f>
        <v>0</v>
      </c>
      <c r="BJ305" s="18" t="s">
        <v>82</v>
      </c>
      <c r="BK305" s="178">
        <f>ROUND(I305*H305,2)</f>
        <v>0</v>
      </c>
      <c r="BL305" s="18" t="s">
        <v>220</v>
      </c>
      <c r="BM305" s="177" t="s">
        <v>611</v>
      </c>
    </row>
    <row r="306" s="12" customFormat="1" ht="22.8" customHeight="1">
      <c r="A306" s="12"/>
      <c r="B306" s="151"/>
      <c r="C306" s="12"/>
      <c r="D306" s="152" t="s">
        <v>73</v>
      </c>
      <c r="E306" s="162" t="s">
        <v>612</v>
      </c>
      <c r="F306" s="162" t="s">
        <v>613</v>
      </c>
      <c r="G306" s="12"/>
      <c r="H306" s="12"/>
      <c r="I306" s="154"/>
      <c r="J306" s="163">
        <f>BK306</f>
        <v>0</v>
      </c>
      <c r="K306" s="12"/>
      <c r="L306" s="151"/>
      <c r="M306" s="156"/>
      <c r="N306" s="157"/>
      <c r="O306" s="157"/>
      <c r="P306" s="158">
        <f>SUM(P307:P310)</f>
        <v>0</v>
      </c>
      <c r="Q306" s="157"/>
      <c r="R306" s="158">
        <f>SUM(R307:R310)</f>
        <v>0.018425</v>
      </c>
      <c r="S306" s="157"/>
      <c r="T306" s="159">
        <f>SUM(T307:T310)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52" t="s">
        <v>84</v>
      </c>
      <c r="AT306" s="160" t="s">
        <v>73</v>
      </c>
      <c r="AU306" s="160" t="s">
        <v>82</v>
      </c>
      <c r="AY306" s="152" t="s">
        <v>135</v>
      </c>
      <c r="BK306" s="161">
        <f>SUM(BK307:BK310)</f>
        <v>0</v>
      </c>
    </row>
    <row r="307" s="2" customFormat="1" ht="49.05" customHeight="1">
      <c r="A307" s="37"/>
      <c r="B307" s="164"/>
      <c r="C307" s="165" t="s">
        <v>614</v>
      </c>
      <c r="D307" s="165" t="s">
        <v>137</v>
      </c>
      <c r="E307" s="166" t="s">
        <v>615</v>
      </c>
      <c r="F307" s="167" t="s">
        <v>616</v>
      </c>
      <c r="G307" s="168" t="s">
        <v>176</v>
      </c>
      <c r="H307" s="169">
        <v>11.699999999999999</v>
      </c>
      <c r="I307" s="170"/>
      <c r="J307" s="171">
        <f>ROUND(I307*H307,2)</f>
        <v>0</v>
      </c>
      <c r="K307" s="172"/>
      <c r="L307" s="38"/>
      <c r="M307" s="173" t="s">
        <v>3</v>
      </c>
      <c r="N307" s="174" t="s">
        <v>45</v>
      </c>
      <c r="O307" s="71"/>
      <c r="P307" s="175">
        <f>O307*H307</f>
        <v>0</v>
      </c>
      <c r="Q307" s="175">
        <v>0.00080000000000000004</v>
      </c>
      <c r="R307" s="175">
        <f>Q307*H307</f>
        <v>0.0093600000000000003</v>
      </c>
      <c r="S307" s="175">
        <v>0</v>
      </c>
      <c r="T307" s="17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77" t="s">
        <v>220</v>
      </c>
      <c r="AT307" s="177" t="s">
        <v>137</v>
      </c>
      <c r="AU307" s="177" t="s">
        <v>84</v>
      </c>
      <c r="AY307" s="18" t="s">
        <v>135</v>
      </c>
      <c r="BE307" s="178">
        <f>IF(N307="základní",J307,0)</f>
        <v>0</v>
      </c>
      <c r="BF307" s="178">
        <f>IF(N307="snížená",J307,0)</f>
        <v>0</v>
      </c>
      <c r="BG307" s="178">
        <f>IF(N307="zákl. přenesená",J307,0)</f>
        <v>0</v>
      </c>
      <c r="BH307" s="178">
        <f>IF(N307="sníž. přenesená",J307,0)</f>
        <v>0</v>
      </c>
      <c r="BI307" s="178">
        <f>IF(N307="nulová",J307,0)</f>
        <v>0</v>
      </c>
      <c r="BJ307" s="18" t="s">
        <v>82</v>
      </c>
      <c r="BK307" s="178">
        <f>ROUND(I307*H307,2)</f>
        <v>0</v>
      </c>
      <c r="BL307" s="18" t="s">
        <v>220</v>
      </c>
      <c r="BM307" s="177" t="s">
        <v>617</v>
      </c>
    </row>
    <row r="308" s="14" customFormat="1">
      <c r="A308" s="14"/>
      <c r="B308" s="188"/>
      <c r="C308" s="14"/>
      <c r="D308" s="180" t="s">
        <v>143</v>
      </c>
      <c r="E308" s="189" t="s">
        <v>3</v>
      </c>
      <c r="F308" s="190" t="s">
        <v>618</v>
      </c>
      <c r="G308" s="14"/>
      <c r="H308" s="189" t="s">
        <v>3</v>
      </c>
      <c r="I308" s="191"/>
      <c r="J308" s="14"/>
      <c r="K308" s="14"/>
      <c r="L308" s="188"/>
      <c r="M308" s="192"/>
      <c r="N308" s="193"/>
      <c r="O308" s="193"/>
      <c r="P308" s="193"/>
      <c r="Q308" s="193"/>
      <c r="R308" s="193"/>
      <c r="S308" s="193"/>
      <c r="T308" s="19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89" t="s">
        <v>143</v>
      </c>
      <c r="AU308" s="189" t="s">
        <v>84</v>
      </c>
      <c r="AV308" s="14" t="s">
        <v>82</v>
      </c>
      <c r="AW308" s="14" t="s">
        <v>35</v>
      </c>
      <c r="AX308" s="14" t="s">
        <v>74</v>
      </c>
      <c r="AY308" s="189" t="s">
        <v>135</v>
      </c>
    </row>
    <row r="309" s="13" customFormat="1">
      <c r="A309" s="13"/>
      <c r="B309" s="179"/>
      <c r="C309" s="13"/>
      <c r="D309" s="180" t="s">
        <v>143</v>
      </c>
      <c r="E309" s="181" t="s">
        <v>3</v>
      </c>
      <c r="F309" s="182" t="s">
        <v>619</v>
      </c>
      <c r="G309" s="13"/>
      <c r="H309" s="183">
        <v>11.699999999999999</v>
      </c>
      <c r="I309" s="184"/>
      <c r="J309" s="13"/>
      <c r="K309" s="13"/>
      <c r="L309" s="179"/>
      <c r="M309" s="185"/>
      <c r="N309" s="186"/>
      <c r="O309" s="186"/>
      <c r="P309" s="186"/>
      <c r="Q309" s="186"/>
      <c r="R309" s="186"/>
      <c r="S309" s="186"/>
      <c r="T309" s="18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1" t="s">
        <v>143</v>
      </c>
      <c r="AU309" s="181" t="s">
        <v>84</v>
      </c>
      <c r="AV309" s="13" t="s">
        <v>84</v>
      </c>
      <c r="AW309" s="13" t="s">
        <v>35</v>
      </c>
      <c r="AX309" s="13" t="s">
        <v>82</v>
      </c>
      <c r="AY309" s="181" t="s">
        <v>135</v>
      </c>
    </row>
    <row r="310" s="2" customFormat="1" ht="24.15" customHeight="1">
      <c r="A310" s="37"/>
      <c r="B310" s="164"/>
      <c r="C310" s="165" t="s">
        <v>620</v>
      </c>
      <c r="D310" s="165" t="s">
        <v>137</v>
      </c>
      <c r="E310" s="166" t="s">
        <v>621</v>
      </c>
      <c r="F310" s="167" t="s">
        <v>622</v>
      </c>
      <c r="G310" s="168" t="s">
        <v>176</v>
      </c>
      <c r="H310" s="169">
        <v>24.5</v>
      </c>
      <c r="I310" s="170"/>
      <c r="J310" s="171">
        <f>ROUND(I310*H310,2)</f>
        <v>0</v>
      </c>
      <c r="K310" s="172"/>
      <c r="L310" s="38"/>
      <c r="M310" s="173" t="s">
        <v>3</v>
      </c>
      <c r="N310" s="174" t="s">
        <v>45</v>
      </c>
      <c r="O310" s="71"/>
      <c r="P310" s="175">
        <f>O310*H310</f>
        <v>0</v>
      </c>
      <c r="Q310" s="175">
        <v>0.00036999999999999999</v>
      </c>
      <c r="R310" s="175">
        <f>Q310*H310</f>
        <v>0.0090650000000000001</v>
      </c>
      <c r="S310" s="175">
        <v>0</v>
      </c>
      <c r="T310" s="17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77" t="s">
        <v>220</v>
      </c>
      <c r="AT310" s="177" t="s">
        <v>137</v>
      </c>
      <c r="AU310" s="177" t="s">
        <v>84</v>
      </c>
      <c r="AY310" s="18" t="s">
        <v>135</v>
      </c>
      <c r="BE310" s="178">
        <f>IF(N310="základní",J310,0)</f>
        <v>0</v>
      </c>
      <c r="BF310" s="178">
        <f>IF(N310="snížená",J310,0)</f>
        <v>0</v>
      </c>
      <c r="BG310" s="178">
        <f>IF(N310="zákl. přenesená",J310,0)</f>
        <v>0</v>
      </c>
      <c r="BH310" s="178">
        <f>IF(N310="sníž. přenesená",J310,0)</f>
        <v>0</v>
      </c>
      <c r="BI310" s="178">
        <f>IF(N310="nulová",J310,0)</f>
        <v>0</v>
      </c>
      <c r="BJ310" s="18" t="s">
        <v>82</v>
      </c>
      <c r="BK310" s="178">
        <f>ROUND(I310*H310,2)</f>
        <v>0</v>
      </c>
      <c r="BL310" s="18" t="s">
        <v>220</v>
      </c>
      <c r="BM310" s="177" t="s">
        <v>623</v>
      </c>
    </row>
    <row r="311" s="12" customFormat="1" ht="22.8" customHeight="1">
      <c r="A311" s="12"/>
      <c r="B311" s="151"/>
      <c r="C311" s="12"/>
      <c r="D311" s="152" t="s">
        <v>73</v>
      </c>
      <c r="E311" s="162" t="s">
        <v>624</v>
      </c>
      <c r="F311" s="162" t="s">
        <v>625</v>
      </c>
      <c r="G311" s="12"/>
      <c r="H311" s="12"/>
      <c r="I311" s="154"/>
      <c r="J311" s="163">
        <f>BK311</f>
        <v>0</v>
      </c>
      <c r="K311" s="12"/>
      <c r="L311" s="151"/>
      <c r="M311" s="156"/>
      <c r="N311" s="157"/>
      <c r="O311" s="157"/>
      <c r="P311" s="158">
        <f>SUM(P312:P318)</f>
        <v>0</v>
      </c>
      <c r="Q311" s="157"/>
      <c r="R311" s="158">
        <f>SUM(R312:R318)</f>
        <v>0.07787079999999999</v>
      </c>
      <c r="S311" s="157"/>
      <c r="T311" s="159">
        <f>SUM(T312:T318)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52" t="s">
        <v>84</v>
      </c>
      <c r="AT311" s="160" t="s">
        <v>73</v>
      </c>
      <c r="AU311" s="160" t="s">
        <v>82</v>
      </c>
      <c r="AY311" s="152" t="s">
        <v>135</v>
      </c>
      <c r="BK311" s="161">
        <f>SUM(BK312:BK318)</f>
        <v>0</v>
      </c>
    </row>
    <row r="312" s="2" customFormat="1" ht="24.15" customHeight="1">
      <c r="A312" s="37"/>
      <c r="B312" s="164"/>
      <c r="C312" s="165" t="s">
        <v>626</v>
      </c>
      <c r="D312" s="165" t="s">
        <v>137</v>
      </c>
      <c r="E312" s="166" t="s">
        <v>627</v>
      </c>
      <c r="F312" s="167" t="s">
        <v>628</v>
      </c>
      <c r="G312" s="168" t="s">
        <v>176</v>
      </c>
      <c r="H312" s="169">
        <v>158.91999999999999</v>
      </c>
      <c r="I312" s="170"/>
      <c r="J312" s="171">
        <f>ROUND(I312*H312,2)</f>
        <v>0</v>
      </c>
      <c r="K312" s="172"/>
      <c r="L312" s="38"/>
      <c r="M312" s="173" t="s">
        <v>3</v>
      </c>
      <c r="N312" s="174" t="s">
        <v>45</v>
      </c>
      <c r="O312" s="71"/>
      <c r="P312" s="175">
        <f>O312*H312</f>
        <v>0</v>
      </c>
      <c r="Q312" s="175">
        <v>0.00020000000000000001</v>
      </c>
      <c r="R312" s="175">
        <f>Q312*H312</f>
        <v>0.031784</v>
      </c>
      <c r="S312" s="175">
        <v>0</v>
      </c>
      <c r="T312" s="17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7" t="s">
        <v>220</v>
      </c>
      <c r="AT312" s="177" t="s">
        <v>137</v>
      </c>
      <c r="AU312" s="177" t="s">
        <v>84</v>
      </c>
      <c r="AY312" s="18" t="s">
        <v>135</v>
      </c>
      <c r="BE312" s="178">
        <f>IF(N312="základní",J312,0)</f>
        <v>0</v>
      </c>
      <c r="BF312" s="178">
        <f>IF(N312="snížená",J312,0)</f>
        <v>0</v>
      </c>
      <c r="BG312" s="178">
        <f>IF(N312="zákl. přenesená",J312,0)</f>
        <v>0</v>
      </c>
      <c r="BH312" s="178">
        <f>IF(N312="sníž. přenesená",J312,0)</f>
        <v>0</v>
      </c>
      <c r="BI312" s="178">
        <f>IF(N312="nulová",J312,0)</f>
        <v>0</v>
      </c>
      <c r="BJ312" s="18" t="s">
        <v>82</v>
      </c>
      <c r="BK312" s="178">
        <f>ROUND(I312*H312,2)</f>
        <v>0</v>
      </c>
      <c r="BL312" s="18" t="s">
        <v>220</v>
      </c>
      <c r="BM312" s="177" t="s">
        <v>629</v>
      </c>
    </row>
    <row r="313" s="14" customFormat="1">
      <c r="A313" s="14"/>
      <c r="B313" s="188"/>
      <c r="C313" s="14"/>
      <c r="D313" s="180" t="s">
        <v>143</v>
      </c>
      <c r="E313" s="189" t="s">
        <v>3</v>
      </c>
      <c r="F313" s="190" t="s">
        <v>630</v>
      </c>
      <c r="G313" s="14"/>
      <c r="H313" s="189" t="s">
        <v>3</v>
      </c>
      <c r="I313" s="191"/>
      <c r="J313" s="14"/>
      <c r="K313" s="14"/>
      <c r="L313" s="188"/>
      <c r="M313" s="192"/>
      <c r="N313" s="193"/>
      <c r="O313" s="193"/>
      <c r="P313" s="193"/>
      <c r="Q313" s="193"/>
      <c r="R313" s="193"/>
      <c r="S313" s="193"/>
      <c r="T313" s="19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89" t="s">
        <v>143</v>
      </c>
      <c r="AU313" s="189" t="s">
        <v>84</v>
      </c>
      <c r="AV313" s="14" t="s">
        <v>82</v>
      </c>
      <c r="AW313" s="14" t="s">
        <v>35</v>
      </c>
      <c r="AX313" s="14" t="s">
        <v>74</v>
      </c>
      <c r="AY313" s="189" t="s">
        <v>135</v>
      </c>
    </row>
    <row r="314" s="13" customFormat="1">
      <c r="A314" s="13"/>
      <c r="B314" s="179"/>
      <c r="C314" s="13"/>
      <c r="D314" s="180" t="s">
        <v>143</v>
      </c>
      <c r="E314" s="181" t="s">
        <v>3</v>
      </c>
      <c r="F314" s="182" t="s">
        <v>631</v>
      </c>
      <c r="G314" s="13"/>
      <c r="H314" s="183">
        <v>47.579999999999998</v>
      </c>
      <c r="I314" s="184"/>
      <c r="J314" s="13"/>
      <c r="K314" s="13"/>
      <c r="L314" s="179"/>
      <c r="M314" s="185"/>
      <c r="N314" s="186"/>
      <c r="O314" s="186"/>
      <c r="P314" s="186"/>
      <c r="Q314" s="186"/>
      <c r="R314" s="186"/>
      <c r="S314" s="186"/>
      <c r="T314" s="18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1" t="s">
        <v>143</v>
      </c>
      <c r="AU314" s="181" t="s">
        <v>84</v>
      </c>
      <c r="AV314" s="13" t="s">
        <v>84</v>
      </c>
      <c r="AW314" s="13" t="s">
        <v>35</v>
      </c>
      <c r="AX314" s="13" t="s">
        <v>74</v>
      </c>
      <c r="AY314" s="181" t="s">
        <v>135</v>
      </c>
    </row>
    <row r="315" s="14" customFormat="1">
      <c r="A315" s="14"/>
      <c r="B315" s="188"/>
      <c r="C315" s="14"/>
      <c r="D315" s="180" t="s">
        <v>143</v>
      </c>
      <c r="E315" s="189" t="s">
        <v>3</v>
      </c>
      <c r="F315" s="190" t="s">
        <v>632</v>
      </c>
      <c r="G315" s="14"/>
      <c r="H315" s="189" t="s">
        <v>3</v>
      </c>
      <c r="I315" s="191"/>
      <c r="J315" s="14"/>
      <c r="K315" s="14"/>
      <c r="L315" s="188"/>
      <c r="M315" s="192"/>
      <c r="N315" s="193"/>
      <c r="O315" s="193"/>
      <c r="P315" s="193"/>
      <c r="Q315" s="193"/>
      <c r="R315" s="193"/>
      <c r="S315" s="193"/>
      <c r="T315" s="19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89" t="s">
        <v>143</v>
      </c>
      <c r="AU315" s="189" t="s">
        <v>84</v>
      </c>
      <c r="AV315" s="14" t="s">
        <v>82</v>
      </c>
      <c r="AW315" s="14" t="s">
        <v>35</v>
      </c>
      <c r="AX315" s="14" t="s">
        <v>74</v>
      </c>
      <c r="AY315" s="189" t="s">
        <v>135</v>
      </c>
    </row>
    <row r="316" s="13" customFormat="1">
      <c r="A316" s="13"/>
      <c r="B316" s="179"/>
      <c r="C316" s="13"/>
      <c r="D316" s="180" t="s">
        <v>143</v>
      </c>
      <c r="E316" s="181" t="s">
        <v>3</v>
      </c>
      <c r="F316" s="182" t="s">
        <v>633</v>
      </c>
      <c r="G316" s="13"/>
      <c r="H316" s="183">
        <v>111.34</v>
      </c>
      <c r="I316" s="184"/>
      <c r="J316" s="13"/>
      <c r="K316" s="13"/>
      <c r="L316" s="179"/>
      <c r="M316" s="185"/>
      <c r="N316" s="186"/>
      <c r="O316" s="186"/>
      <c r="P316" s="186"/>
      <c r="Q316" s="186"/>
      <c r="R316" s="186"/>
      <c r="S316" s="186"/>
      <c r="T316" s="18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1" t="s">
        <v>143</v>
      </c>
      <c r="AU316" s="181" t="s">
        <v>84</v>
      </c>
      <c r="AV316" s="13" t="s">
        <v>84</v>
      </c>
      <c r="AW316" s="13" t="s">
        <v>35</v>
      </c>
      <c r="AX316" s="13" t="s">
        <v>74</v>
      </c>
      <c r="AY316" s="181" t="s">
        <v>135</v>
      </c>
    </row>
    <row r="317" s="15" customFormat="1">
      <c r="A317" s="15"/>
      <c r="B317" s="195"/>
      <c r="C317" s="15"/>
      <c r="D317" s="180" t="s">
        <v>143</v>
      </c>
      <c r="E317" s="196" t="s">
        <v>3</v>
      </c>
      <c r="F317" s="197" t="s">
        <v>197</v>
      </c>
      <c r="G317" s="15"/>
      <c r="H317" s="198">
        <v>158.92000000000002</v>
      </c>
      <c r="I317" s="199"/>
      <c r="J317" s="15"/>
      <c r="K317" s="15"/>
      <c r="L317" s="195"/>
      <c r="M317" s="200"/>
      <c r="N317" s="201"/>
      <c r="O317" s="201"/>
      <c r="P317" s="201"/>
      <c r="Q317" s="201"/>
      <c r="R317" s="201"/>
      <c r="S317" s="201"/>
      <c r="T317" s="202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196" t="s">
        <v>143</v>
      </c>
      <c r="AU317" s="196" t="s">
        <v>84</v>
      </c>
      <c r="AV317" s="15" t="s">
        <v>141</v>
      </c>
      <c r="AW317" s="15" t="s">
        <v>35</v>
      </c>
      <c r="AX317" s="15" t="s">
        <v>82</v>
      </c>
      <c r="AY317" s="196" t="s">
        <v>135</v>
      </c>
    </row>
    <row r="318" s="2" customFormat="1" ht="37.8" customHeight="1">
      <c r="A318" s="37"/>
      <c r="B318" s="164"/>
      <c r="C318" s="165" t="s">
        <v>634</v>
      </c>
      <c r="D318" s="165" t="s">
        <v>137</v>
      </c>
      <c r="E318" s="166" t="s">
        <v>635</v>
      </c>
      <c r="F318" s="167" t="s">
        <v>636</v>
      </c>
      <c r="G318" s="168" t="s">
        <v>176</v>
      </c>
      <c r="H318" s="169">
        <v>158.91999999999999</v>
      </c>
      <c r="I318" s="170"/>
      <c r="J318" s="171">
        <f>ROUND(I318*H318,2)</f>
        <v>0</v>
      </c>
      <c r="K318" s="172"/>
      <c r="L318" s="38"/>
      <c r="M318" s="173" t="s">
        <v>3</v>
      </c>
      <c r="N318" s="174" t="s">
        <v>45</v>
      </c>
      <c r="O318" s="71"/>
      <c r="P318" s="175">
        <f>O318*H318</f>
        <v>0</v>
      </c>
      <c r="Q318" s="175">
        <v>0.00029</v>
      </c>
      <c r="R318" s="175">
        <f>Q318*H318</f>
        <v>0.046086799999999997</v>
      </c>
      <c r="S318" s="175">
        <v>0</v>
      </c>
      <c r="T318" s="17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77" t="s">
        <v>220</v>
      </c>
      <c r="AT318" s="177" t="s">
        <v>137</v>
      </c>
      <c r="AU318" s="177" t="s">
        <v>84</v>
      </c>
      <c r="AY318" s="18" t="s">
        <v>135</v>
      </c>
      <c r="BE318" s="178">
        <f>IF(N318="základní",J318,0)</f>
        <v>0</v>
      </c>
      <c r="BF318" s="178">
        <f>IF(N318="snížená",J318,0)</f>
        <v>0</v>
      </c>
      <c r="BG318" s="178">
        <f>IF(N318="zákl. přenesená",J318,0)</f>
        <v>0</v>
      </c>
      <c r="BH318" s="178">
        <f>IF(N318="sníž. přenesená",J318,0)</f>
        <v>0</v>
      </c>
      <c r="BI318" s="178">
        <f>IF(N318="nulová",J318,0)</f>
        <v>0</v>
      </c>
      <c r="BJ318" s="18" t="s">
        <v>82</v>
      </c>
      <c r="BK318" s="178">
        <f>ROUND(I318*H318,2)</f>
        <v>0</v>
      </c>
      <c r="BL318" s="18" t="s">
        <v>220</v>
      </c>
      <c r="BM318" s="177" t="s">
        <v>637</v>
      </c>
    </row>
    <row r="319" s="12" customFormat="1" ht="25.92" customHeight="1">
      <c r="A319" s="12"/>
      <c r="B319" s="151"/>
      <c r="C319" s="12"/>
      <c r="D319" s="152" t="s">
        <v>73</v>
      </c>
      <c r="E319" s="153" t="s">
        <v>638</v>
      </c>
      <c r="F319" s="153" t="s">
        <v>639</v>
      </c>
      <c r="G319" s="12"/>
      <c r="H319" s="12"/>
      <c r="I319" s="154"/>
      <c r="J319" s="155">
        <f>BK319</f>
        <v>0</v>
      </c>
      <c r="K319" s="12"/>
      <c r="L319" s="151"/>
      <c r="M319" s="156"/>
      <c r="N319" s="157"/>
      <c r="O319" s="157"/>
      <c r="P319" s="158">
        <f>P320</f>
        <v>0</v>
      </c>
      <c r="Q319" s="157"/>
      <c r="R319" s="158">
        <f>R320</f>
        <v>0</v>
      </c>
      <c r="S319" s="157"/>
      <c r="T319" s="159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52" t="s">
        <v>141</v>
      </c>
      <c r="AT319" s="160" t="s">
        <v>73</v>
      </c>
      <c r="AU319" s="160" t="s">
        <v>74</v>
      </c>
      <c r="AY319" s="152" t="s">
        <v>135</v>
      </c>
      <c r="BK319" s="161">
        <f>BK320</f>
        <v>0</v>
      </c>
    </row>
    <row r="320" s="2" customFormat="1" ht="37.8" customHeight="1">
      <c r="A320" s="37"/>
      <c r="B320" s="164"/>
      <c r="C320" s="165" t="s">
        <v>640</v>
      </c>
      <c r="D320" s="165" t="s">
        <v>137</v>
      </c>
      <c r="E320" s="166" t="s">
        <v>641</v>
      </c>
      <c r="F320" s="167" t="s">
        <v>642</v>
      </c>
      <c r="G320" s="168" t="s">
        <v>643</v>
      </c>
      <c r="H320" s="169">
        <v>50</v>
      </c>
      <c r="I320" s="170"/>
      <c r="J320" s="171">
        <f>ROUND(I320*H320,2)</f>
        <v>0</v>
      </c>
      <c r="K320" s="172"/>
      <c r="L320" s="38"/>
      <c r="M320" s="173" t="s">
        <v>3</v>
      </c>
      <c r="N320" s="174" t="s">
        <v>45</v>
      </c>
      <c r="O320" s="71"/>
      <c r="P320" s="175">
        <f>O320*H320</f>
        <v>0</v>
      </c>
      <c r="Q320" s="175">
        <v>0</v>
      </c>
      <c r="R320" s="175">
        <f>Q320*H320</f>
        <v>0</v>
      </c>
      <c r="S320" s="175">
        <v>0</v>
      </c>
      <c r="T320" s="17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77" t="s">
        <v>644</v>
      </c>
      <c r="AT320" s="177" t="s">
        <v>137</v>
      </c>
      <c r="AU320" s="177" t="s">
        <v>82</v>
      </c>
      <c r="AY320" s="18" t="s">
        <v>135</v>
      </c>
      <c r="BE320" s="178">
        <f>IF(N320="základní",J320,0)</f>
        <v>0</v>
      </c>
      <c r="BF320" s="178">
        <f>IF(N320="snížená",J320,0)</f>
        <v>0</v>
      </c>
      <c r="BG320" s="178">
        <f>IF(N320="zákl. přenesená",J320,0)</f>
        <v>0</v>
      </c>
      <c r="BH320" s="178">
        <f>IF(N320="sníž. přenesená",J320,0)</f>
        <v>0</v>
      </c>
      <c r="BI320" s="178">
        <f>IF(N320="nulová",J320,0)</f>
        <v>0</v>
      </c>
      <c r="BJ320" s="18" t="s">
        <v>82</v>
      </c>
      <c r="BK320" s="178">
        <f>ROUND(I320*H320,2)</f>
        <v>0</v>
      </c>
      <c r="BL320" s="18" t="s">
        <v>644</v>
      </c>
      <c r="BM320" s="177" t="s">
        <v>645</v>
      </c>
    </row>
    <row r="321" s="12" customFormat="1" ht="25.92" customHeight="1">
      <c r="A321" s="12"/>
      <c r="B321" s="151"/>
      <c r="C321" s="12"/>
      <c r="D321" s="152" t="s">
        <v>73</v>
      </c>
      <c r="E321" s="153" t="s">
        <v>646</v>
      </c>
      <c r="F321" s="153" t="s">
        <v>647</v>
      </c>
      <c r="G321" s="12"/>
      <c r="H321" s="12"/>
      <c r="I321" s="154"/>
      <c r="J321" s="155">
        <f>BK321</f>
        <v>0</v>
      </c>
      <c r="K321" s="12"/>
      <c r="L321" s="151"/>
      <c r="M321" s="156"/>
      <c r="N321" s="157"/>
      <c r="O321" s="157"/>
      <c r="P321" s="158">
        <f>P322</f>
        <v>0</v>
      </c>
      <c r="Q321" s="157"/>
      <c r="R321" s="158">
        <f>R322</f>
        <v>0</v>
      </c>
      <c r="S321" s="157"/>
      <c r="T321" s="159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52" t="s">
        <v>156</v>
      </c>
      <c r="AT321" s="160" t="s">
        <v>73</v>
      </c>
      <c r="AU321" s="160" t="s">
        <v>74</v>
      </c>
      <c r="AY321" s="152" t="s">
        <v>135</v>
      </c>
      <c r="BK321" s="161">
        <f>BK322</f>
        <v>0</v>
      </c>
    </row>
    <row r="322" s="12" customFormat="1" ht="22.8" customHeight="1">
      <c r="A322" s="12"/>
      <c r="B322" s="151"/>
      <c r="C322" s="12"/>
      <c r="D322" s="152" t="s">
        <v>73</v>
      </c>
      <c r="E322" s="162" t="s">
        <v>648</v>
      </c>
      <c r="F322" s="162" t="s">
        <v>649</v>
      </c>
      <c r="G322" s="12"/>
      <c r="H322" s="12"/>
      <c r="I322" s="154"/>
      <c r="J322" s="163">
        <f>BK322</f>
        <v>0</v>
      </c>
      <c r="K322" s="12"/>
      <c r="L322" s="151"/>
      <c r="M322" s="156"/>
      <c r="N322" s="157"/>
      <c r="O322" s="157"/>
      <c r="P322" s="158">
        <f>P323</f>
        <v>0</v>
      </c>
      <c r="Q322" s="157"/>
      <c r="R322" s="158">
        <f>R323</f>
        <v>0</v>
      </c>
      <c r="S322" s="157"/>
      <c r="T322" s="159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52" t="s">
        <v>156</v>
      </c>
      <c r="AT322" s="160" t="s">
        <v>73</v>
      </c>
      <c r="AU322" s="160" t="s">
        <v>82</v>
      </c>
      <c r="AY322" s="152" t="s">
        <v>135</v>
      </c>
      <c r="BK322" s="161">
        <f>BK323</f>
        <v>0</v>
      </c>
    </row>
    <row r="323" s="2" customFormat="1" ht="14.4" customHeight="1">
      <c r="A323" s="37"/>
      <c r="B323" s="164"/>
      <c r="C323" s="165" t="s">
        <v>650</v>
      </c>
      <c r="D323" s="165" t="s">
        <v>137</v>
      </c>
      <c r="E323" s="166" t="s">
        <v>651</v>
      </c>
      <c r="F323" s="167" t="s">
        <v>649</v>
      </c>
      <c r="G323" s="168" t="s">
        <v>652</v>
      </c>
      <c r="H323" s="169">
        <v>1</v>
      </c>
      <c r="I323" s="170"/>
      <c r="J323" s="171">
        <f>ROUND(I323*H323,2)</f>
        <v>0</v>
      </c>
      <c r="K323" s="172"/>
      <c r="L323" s="38"/>
      <c r="M323" s="214" t="s">
        <v>3</v>
      </c>
      <c r="N323" s="215" t="s">
        <v>45</v>
      </c>
      <c r="O323" s="216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77" t="s">
        <v>653</v>
      </c>
      <c r="AT323" s="177" t="s">
        <v>137</v>
      </c>
      <c r="AU323" s="177" t="s">
        <v>84</v>
      </c>
      <c r="AY323" s="18" t="s">
        <v>135</v>
      </c>
      <c r="BE323" s="178">
        <f>IF(N323="základní",J323,0)</f>
        <v>0</v>
      </c>
      <c r="BF323" s="178">
        <f>IF(N323="snížená",J323,0)</f>
        <v>0</v>
      </c>
      <c r="BG323" s="178">
        <f>IF(N323="zákl. přenesená",J323,0)</f>
        <v>0</v>
      </c>
      <c r="BH323" s="178">
        <f>IF(N323="sníž. přenesená",J323,0)</f>
        <v>0</v>
      </c>
      <c r="BI323" s="178">
        <f>IF(N323="nulová",J323,0)</f>
        <v>0</v>
      </c>
      <c r="BJ323" s="18" t="s">
        <v>82</v>
      </c>
      <c r="BK323" s="178">
        <f>ROUND(I323*H323,2)</f>
        <v>0</v>
      </c>
      <c r="BL323" s="18" t="s">
        <v>653</v>
      </c>
      <c r="BM323" s="177" t="s">
        <v>654</v>
      </c>
    </row>
    <row r="324" s="2" customFormat="1" ht="6.96" customHeight="1">
      <c r="A324" s="37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38"/>
      <c r="M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</row>
  </sheetData>
  <autoFilter ref="C98:K323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17</v>
      </c>
      <c r="L6" s="21"/>
    </row>
    <row r="7" hidden="1" s="1" customFormat="1" ht="16.5" customHeight="1">
      <c r="B7" s="21"/>
      <c r="E7" s="114" t="str">
        <f>'Rekapitulace stavby'!K6</f>
        <v>Oprava toalet ve speciální základní škole Králíky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1" t="s">
        <v>655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27. 8. 2021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27</v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">
        <v>28</v>
      </c>
      <c r="F15" s="37"/>
      <c r="G15" s="37"/>
      <c r="H15" s="37"/>
      <c r="I15" s="31" t="s">
        <v>29</v>
      </c>
      <c r="J15" s="26" t="s">
        <v>3</v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26</v>
      </c>
      <c r="J20" s="26" t="s">
        <v>33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19" t="s">
        <v>40</v>
      </c>
      <c r="E30" s="37"/>
      <c r="F30" s="37"/>
      <c r="G30" s="37"/>
      <c r="H30" s="37"/>
      <c r="I30" s="37"/>
      <c r="J30" s="89">
        <f>ROUND(J90,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42</v>
      </c>
      <c r="G32" s="37"/>
      <c r="H32" s="37"/>
      <c r="I32" s="42" t="s">
        <v>41</v>
      </c>
      <c r="J32" s="42" t="s">
        <v>43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20" t="s">
        <v>44</v>
      </c>
      <c r="E33" s="31" t="s">
        <v>45</v>
      </c>
      <c r="F33" s="121">
        <f>ROUND((SUM(BE90:BE187)),  2)</f>
        <v>0</v>
      </c>
      <c r="G33" s="37"/>
      <c r="H33" s="37"/>
      <c r="I33" s="122">
        <v>0.20999999999999999</v>
      </c>
      <c r="J33" s="121">
        <f>ROUND(((SUM(BE90:BE187))*I33),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46</v>
      </c>
      <c r="F34" s="121">
        <f>ROUND((SUM(BF90:BF187)),  2)</f>
        <v>0</v>
      </c>
      <c r="G34" s="37"/>
      <c r="H34" s="37"/>
      <c r="I34" s="122">
        <v>0.14999999999999999</v>
      </c>
      <c r="J34" s="121">
        <f>ROUND(((SUM(BF90:BF187))*I34),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47</v>
      </c>
      <c r="F35" s="121">
        <f>ROUND((SUM(BG90:BG187)),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48</v>
      </c>
      <c r="F36" s="121">
        <f>ROUND((SUM(BH90:BH187)),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21">
        <f>ROUND((SUM(BI90:BI187)),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23"/>
      <c r="D39" s="124" t="s">
        <v>50</v>
      </c>
      <c r="E39" s="75"/>
      <c r="F39" s="75"/>
      <c r="G39" s="125" t="s">
        <v>51</v>
      </c>
      <c r="H39" s="126" t="s">
        <v>52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7"/>
      <c r="D48" s="37"/>
      <c r="E48" s="114" t="str">
        <f>E7</f>
        <v>Oprava toalet ve speciální základní škole Králíky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7"/>
      <c r="D50" s="37"/>
      <c r="E50" s="61" t="str">
        <f>E9</f>
        <v>B - ZTI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7"/>
      <c r="E52" s="37"/>
      <c r="F52" s="26" t="str">
        <f>F12</f>
        <v>Králíky</v>
      </c>
      <c r="G52" s="37"/>
      <c r="H52" s="37"/>
      <c r="I52" s="31" t="s">
        <v>23</v>
      </c>
      <c r="J52" s="63" t="str">
        <f>IF(J12="","",J12)</f>
        <v>27. 8. 2021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>Speciální základní škola Králíky</v>
      </c>
      <c r="G54" s="37"/>
      <c r="H54" s="37"/>
      <c r="I54" s="31" t="s">
        <v>32</v>
      </c>
      <c r="J54" s="35" t="str">
        <f>E21</f>
        <v>Ing. Pavel Švestka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36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31" t="s">
        <v>72</v>
      </c>
      <c r="D59" s="37"/>
      <c r="E59" s="37"/>
      <c r="F59" s="37"/>
      <c r="G59" s="37"/>
      <c r="H59" s="37"/>
      <c r="I59" s="37"/>
      <c r="J59" s="89">
        <f>J90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hidden="1" s="9" customFormat="1" ht="24.96" customHeight="1">
      <c r="A60" s="9"/>
      <c r="B60" s="132"/>
      <c r="C60" s="9"/>
      <c r="D60" s="133" t="s">
        <v>100</v>
      </c>
      <c r="E60" s="134"/>
      <c r="F60" s="134"/>
      <c r="G60" s="134"/>
      <c r="H60" s="134"/>
      <c r="I60" s="134"/>
      <c r="J60" s="135">
        <f>J91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36"/>
      <c r="C61" s="10"/>
      <c r="D61" s="137" t="s">
        <v>101</v>
      </c>
      <c r="E61" s="138"/>
      <c r="F61" s="138"/>
      <c r="G61" s="138"/>
      <c r="H61" s="138"/>
      <c r="I61" s="138"/>
      <c r="J61" s="139">
        <f>J92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36"/>
      <c r="C62" s="10"/>
      <c r="D62" s="137" t="s">
        <v>656</v>
      </c>
      <c r="E62" s="138"/>
      <c r="F62" s="138"/>
      <c r="G62" s="138"/>
      <c r="H62" s="138"/>
      <c r="I62" s="138"/>
      <c r="J62" s="139">
        <f>J122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36"/>
      <c r="C63" s="10"/>
      <c r="D63" s="137" t="s">
        <v>657</v>
      </c>
      <c r="E63" s="138"/>
      <c r="F63" s="138"/>
      <c r="G63" s="138"/>
      <c r="H63" s="138"/>
      <c r="I63" s="138"/>
      <c r="J63" s="139">
        <f>J134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36"/>
      <c r="C64" s="10"/>
      <c r="D64" s="137" t="s">
        <v>106</v>
      </c>
      <c r="E64" s="138"/>
      <c r="F64" s="138"/>
      <c r="G64" s="138"/>
      <c r="H64" s="138"/>
      <c r="I64" s="138"/>
      <c r="J64" s="139">
        <f>J138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36"/>
      <c r="C65" s="10"/>
      <c r="D65" s="137" t="s">
        <v>107</v>
      </c>
      <c r="E65" s="138"/>
      <c r="F65" s="138"/>
      <c r="G65" s="138"/>
      <c r="H65" s="138"/>
      <c r="I65" s="138"/>
      <c r="J65" s="139">
        <f>J143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32"/>
      <c r="C66" s="9"/>
      <c r="D66" s="133" t="s">
        <v>108</v>
      </c>
      <c r="E66" s="134"/>
      <c r="F66" s="134"/>
      <c r="G66" s="134"/>
      <c r="H66" s="134"/>
      <c r="I66" s="134"/>
      <c r="J66" s="135">
        <f>J145</f>
        <v>0</v>
      </c>
      <c r="K66" s="9"/>
      <c r="L66" s="13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36"/>
      <c r="C67" s="10"/>
      <c r="D67" s="137" t="s">
        <v>658</v>
      </c>
      <c r="E67" s="138"/>
      <c r="F67" s="138"/>
      <c r="G67" s="138"/>
      <c r="H67" s="138"/>
      <c r="I67" s="138"/>
      <c r="J67" s="139">
        <f>J146</f>
        <v>0</v>
      </c>
      <c r="K67" s="10"/>
      <c r="L67" s="13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36"/>
      <c r="C68" s="10"/>
      <c r="D68" s="137" t="s">
        <v>659</v>
      </c>
      <c r="E68" s="138"/>
      <c r="F68" s="138"/>
      <c r="G68" s="138"/>
      <c r="H68" s="138"/>
      <c r="I68" s="138"/>
      <c r="J68" s="139">
        <f>J160</f>
        <v>0</v>
      </c>
      <c r="K68" s="10"/>
      <c r="L68" s="13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36"/>
      <c r="C69" s="10"/>
      <c r="D69" s="137" t="s">
        <v>660</v>
      </c>
      <c r="E69" s="138"/>
      <c r="F69" s="138"/>
      <c r="G69" s="138"/>
      <c r="H69" s="138"/>
      <c r="I69" s="138"/>
      <c r="J69" s="139">
        <f>J171</f>
        <v>0</v>
      </c>
      <c r="K69" s="10"/>
      <c r="L69" s="13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36"/>
      <c r="C70" s="10"/>
      <c r="D70" s="137" t="s">
        <v>661</v>
      </c>
      <c r="E70" s="138"/>
      <c r="F70" s="138"/>
      <c r="G70" s="138"/>
      <c r="H70" s="138"/>
      <c r="I70" s="138"/>
      <c r="J70" s="139">
        <f>J185</f>
        <v>0</v>
      </c>
      <c r="K70" s="10"/>
      <c r="L70" s="13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7"/>
      <c r="B71" s="38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hidden="1" s="2" customFormat="1" ht="6.96" customHeight="1">
      <c r="A72" s="37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/>
    <row r="74" hidden="1"/>
    <row r="75" hidden="1"/>
    <row r="76" s="2" customFormat="1" ht="6.96" customHeight="1">
      <c r="A76" s="37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120</v>
      </c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17</v>
      </c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7"/>
      <c r="D80" s="37"/>
      <c r="E80" s="114" t="str">
        <f>E7</f>
        <v>Oprava toalet ve speciální základní škole Králíky</v>
      </c>
      <c r="F80" s="31"/>
      <c r="G80" s="31"/>
      <c r="H80" s="31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94</v>
      </c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7"/>
      <c r="D82" s="37"/>
      <c r="E82" s="61" t="str">
        <f>E9</f>
        <v>B - ZTI</v>
      </c>
      <c r="F82" s="37"/>
      <c r="G82" s="37"/>
      <c r="H82" s="37"/>
      <c r="I82" s="37"/>
      <c r="J82" s="37"/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7"/>
      <c r="E84" s="37"/>
      <c r="F84" s="26" t="str">
        <f>F12</f>
        <v>Králíky</v>
      </c>
      <c r="G84" s="37"/>
      <c r="H84" s="37"/>
      <c r="I84" s="31" t="s">
        <v>23</v>
      </c>
      <c r="J84" s="63" t="str">
        <f>IF(J12="","",J12)</f>
        <v>27. 8. 2021</v>
      </c>
      <c r="K84" s="37"/>
      <c r="L84" s="115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7"/>
      <c r="D85" s="37"/>
      <c r="E85" s="37"/>
      <c r="F85" s="37"/>
      <c r="G85" s="37"/>
      <c r="H85" s="37"/>
      <c r="I85" s="37"/>
      <c r="J85" s="37"/>
      <c r="K85" s="37"/>
      <c r="L85" s="115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7"/>
      <c r="E86" s="37"/>
      <c r="F86" s="26" t="str">
        <f>E15</f>
        <v>Speciální základní škola Králíky</v>
      </c>
      <c r="G86" s="37"/>
      <c r="H86" s="37"/>
      <c r="I86" s="31" t="s">
        <v>32</v>
      </c>
      <c r="J86" s="35" t="str">
        <f>E21</f>
        <v>Ing. Pavel Švestka</v>
      </c>
      <c r="K86" s="37"/>
      <c r="L86" s="115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30</v>
      </c>
      <c r="D87" s="37"/>
      <c r="E87" s="37"/>
      <c r="F87" s="26" t="str">
        <f>IF(E18="","",E18)</f>
        <v>Vyplň údaj</v>
      </c>
      <c r="G87" s="37"/>
      <c r="H87" s="37"/>
      <c r="I87" s="31" t="s">
        <v>36</v>
      </c>
      <c r="J87" s="35" t="str">
        <f>E24</f>
        <v xml:space="preserve"> </v>
      </c>
      <c r="K87" s="37"/>
      <c r="L87" s="115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115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40"/>
      <c r="B89" s="141"/>
      <c r="C89" s="142" t="s">
        <v>121</v>
      </c>
      <c r="D89" s="143" t="s">
        <v>59</v>
      </c>
      <c r="E89" s="143" t="s">
        <v>55</v>
      </c>
      <c r="F89" s="143" t="s">
        <v>56</v>
      </c>
      <c r="G89" s="143" t="s">
        <v>122</v>
      </c>
      <c r="H89" s="143" t="s">
        <v>123</v>
      </c>
      <c r="I89" s="143" t="s">
        <v>124</v>
      </c>
      <c r="J89" s="144" t="s">
        <v>98</v>
      </c>
      <c r="K89" s="145" t="s">
        <v>125</v>
      </c>
      <c r="L89" s="146"/>
      <c r="M89" s="79" t="s">
        <v>3</v>
      </c>
      <c r="N89" s="80" t="s">
        <v>44</v>
      </c>
      <c r="O89" s="80" t="s">
        <v>126</v>
      </c>
      <c r="P89" s="80" t="s">
        <v>127</v>
      </c>
      <c r="Q89" s="80" t="s">
        <v>128</v>
      </c>
      <c r="R89" s="80" t="s">
        <v>129</v>
      </c>
      <c r="S89" s="80" t="s">
        <v>130</v>
      </c>
      <c r="T89" s="81" t="s">
        <v>131</v>
      </c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</row>
    <row r="90" s="2" customFormat="1" ht="22.8" customHeight="1">
      <c r="A90" s="37"/>
      <c r="B90" s="38"/>
      <c r="C90" s="86" t="s">
        <v>132</v>
      </c>
      <c r="D90" s="37"/>
      <c r="E90" s="37"/>
      <c r="F90" s="37"/>
      <c r="G90" s="37"/>
      <c r="H90" s="37"/>
      <c r="I90" s="37"/>
      <c r="J90" s="147">
        <f>BK90</f>
        <v>0</v>
      </c>
      <c r="K90" s="37"/>
      <c r="L90" s="38"/>
      <c r="M90" s="82"/>
      <c r="N90" s="67"/>
      <c r="O90" s="83"/>
      <c r="P90" s="148">
        <f>P91+P145</f>
        <v>0</v>
      </c>
      <c r="Q90" s="83"/>
      <c r="R90" s="148">
        <f>R91+R145</f>
        <v>24.975539999999999</v>
      </c>
      <c r="S90" s="83"/>
      <c r="T90" s="149">
        <f>T91+T145</f>
        <v>1.145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73</v>
      </c>
      <c r="AU90" s="18" t="s">
        <v>99</v>
      </c>
      <c r="BK90" s="150">
        <f>BK91+BK145</f>
        <v>0</v>
      </c>
    </row>
    <row r="91" s="12" customFormat="1" ht="25.92" customHeight="1">
      <c r="A91" s="12"/>
      <c r="B91" s="151"/>
      <c r="C91" s="12"/>
      <c r="D91" s="152" t="s">
        <v>73</v>
      </c>
      <c r="E91" s="153" t="s">
        <v>133</v>
      </c>
      <c r="F91" s="153" t="s">
        <v>134</v>
      </c>
      <c r="G91" s="12"/>
      <c r="H91" s="12"/>
      <c r="I91" s="154"/>
      <c r="J91" s="155">
        <f>BK91</f>
        <v>0</v>
      </c>
      <c r="K91" s="12"/>
      <c r="L91" s="151"/>
      <c r="M91" s="156"/>
      <c r="N91" s="157"/>
      <c r="O91" s="157"/>
      <c r="P91" s="158">
        <f>P92+P122+P134+P138+P143</f>
        <v>0</v>
      </c>
      <c r="Q91" s="157"/>
      <c r="R91" s="158">
        <f>R92+R122+R134+R138+R143</f>
        <v>24.364789999999999</v>
      </c>
      <c r="S91" s="157"/>
      <c r="T91" s="159">
        <f>T92+T122+T134+T138+T143</f>
        <v>1.145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2" t="s">
        <v>82</v>
      </c>
      <c r="AT91" s="160" t="s">
        <v>73</v>
      </c>
      <c r="AU91" s="160" t="s">
        <v>74</v>
      </c>
      <c r="AY91" s="152" t="s">
        <v>135</v>
      </c>
      <c r="BK91" s="161">
        <f>BK92+BK122+BK134+BK138+BK143</f>
        <v>0</v>
      </c>
    </row>
    <row r="92" s="12" customFormat="1" ht="22.8" customHeight="1">
      <c r="A92" s="12"/>
      <c r="B92" s="151"/>
      <c r="C92" s="12"/>
      <c r="D92" s="152" t="s">
        <v>73</v>
      </c>
      <c r="E92" s="162" t="s">
        <v>82</v>
      </c>
      <c r="F92" s="162" t="s">
        <v>136</v>
      </c>
      <c r="G92" s="12"/>
      <c r="H92" s="12"/>
      <c r="I92" s="154"/>
      <c r="J92" s="163">
        <f>BK92</f>
        <v>0</v>
      </c>
      <c r="K92" s="12"/>
      <c r="L92" s="151"/>
      <c r="M92" s="156"/>
      <c r="N92" s="157"/>
      <c r="O92" s="157"/>
      <c r="P92" s="158">
        <f>SUM(P93:P121)</f>
        <v>0</v>
      </c>
      <c r="Q92" s="157"/>
      <c r="R92" s="158">
        <f>SUM(R93:R121)</f>
        <v>23.869</v>
      </c>
      <c r="S92" s="157"/>
      <c r="T92" s="159">
        <f>SUM(T93:T121)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2" t="s">
        <v>82</v>
      </c>
      <c r="AT92" s="160" t="s">
        <v>73</v>
      </c>
      <c r="AU92" s="160" t="s">
        <v>82</v>
      </c>
      <c r="AY92" s="152" t="s">
        <v>135</v>
      </c>
      <c r="BK92" s="161">
        <f>SUM(BK93:BK121)</f>
        <v>0</v>
      </c>
    </row>
    <row r="93" s="2" customFormat="1" ht="49.05" customHeight="1">
      <c r="A93" s="37"/>
      <c r="B93" s="164"/>
      <c r="C93" s="165" t="s">
        <v>82</v>
      </c>
      <c r="D93" s="165" t="s">
        <v>137</v>
      </c>
      <c r="E93" s="166" t="s">
        <v>662</v>
      </c>
      <c r="F93" s="167" t="s">
        <v>663</v>
      </c>
      <c r="G93" s="168" t="s">
        <v>140</v>
      </c>
      <c r="H93" s="169">
        <v>14.772</v>
      </c>
      <c r="I93" s="170"/>
      <c r="J93" s="171">
        <f>ROUND(I93*H93,2)</f>
        <v>0</v>
      </c>
      <c r="K93" s="172"/>
      <c r="L93" s="38"/>
      <c r="M93" s="173" t="s">
        <v>3</v>
      </c>
      <c r="N93" s="174" t="s">
        <v>45</v>
      </c>
      <c r="O93" s="71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77" t="s">
        <v>141</v>
      </c>
      <c r="AT93" s="177" t="s">
        <v>137</v>
      </c>
      <c r="AU93" s="177" t="s">
        <v>84</v>
      </c>
      <c r="AY93" s="18" t="s">
        <v>135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8" t="s">
        <v>82</v>
      </c>
      <c r="BK93" s="178">
        <f>ROUND(I93*H93,2)</f>
        <v>0</v>
      </c>
      <c r="BL93" s="18" t="s">
        <v>141</v>
      </c>
      <c r="BM93" s="177" t="s">
        <v>664</v>
      </c>
    </row>
    <row r="94" s="14" customFormat="1">
      <c r="A94" s="14"/>
      <c r="B94" s="188"/>
      <c r="C94" s="14"/>
      <c r="D94" s="180" t="s">
        <v>143</v>
      </c>
      <c r="E94" s="189" t="s">
        <v>3</v>
      </c>
      <c r="F94" s="190" t="s">
        <v>665</v>
      </c>
      <c r="G94" s="14"/>
      <c r="H94" s="189" t="s">
        <v>3</v>
      </c>
      <c r="I94" s="191"/>
      <c r="J94" s="14"/>
      <c r="K94" s="14"/>
      <c r="L94" s="188"/>
      <c r="M94" s="192"/>
      <c r="N94" s="193"/>
      <c r="O94" s="193"/>
      <c r="P94" s="193"/>
      <c r="Q94" s="193"/>
      <c r="R94" s="193"/>
      <c r="S94" s="193"/>
      <c r="T94" s="19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189" t="s">
        <v>143</v>
      </c>
      <c r="AU94" s="189" t="s">
        <v>84</v>
      </c>
      <c r="AV94" s="14" t="s">
        <v>82</v>
      </c>
      <c r="AW94" s="14" t="s">
        <v>35</v>
      </c>
      <c r="AX94" s="14" t="s">
        <v>74</v>
      </c>
      <c r="AY94" s="189" t="s">
        <v>135</v>
      </c>
    </row>
    <row r="95" s="13" customFormat="1">
      <c r="A95" s="13"/>
      <c r="B95" s="179"/>
      <c r="C95" s="13"/>
      <c r="D95" s="180" t="s">
        <v>143</v>
      </c>
      <c r="E95" s="181" t="s">
        <v>3</v>
      </c>
      <c r="F95" s="182" t="s">
        <v>666</v>
      </c>
      <c r="G95" s="13"/>
      <c r="H95" s="183">
        <v>2.3399999999999999</v>
      </c>
      <c r="I95" s="184"/>
      <c r="J95" s="13"/>
      <c r="K95" s="13"/>
      <c r="L95" s="179"/>
      <c r="M95" s="185"/>
      <c r="N95" s="186"/>
      <c r="O95" s="186"/>
      <c r="P95" s="186"/>
      <c r="Q95" s="186"/>
      <c r="R95" s="186"/>
      <c r="S95" s="186"/>
      <c r="T95" s="18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1" t="s">
        <v>143</v>
      </c>
      <c r="AU95" s="181" t="s">
        <v>84</v>
      </c>
      <c r="AV95" s="13" t="s">
        <v>84</v>
      </c>
      <c r="AW95" s="13" t="s">
        <v>35</v>
      </c>
      <c r="AX95" s="13" t="s">
        <v>74</v>
      </c>
      <c r="AY95" s="181" t="s">
        <v>135</v>
      </c>
    </row>
    <row r="96" s="14" customFormat="1">
      <c r="A96" s="14"/>
      <c r="B96" s="188"/>
      <c r="C96" s="14"/>
      <c r="D96" s="180" t="s">
        <v>143</v>
      </c>
      <c r="E96" s="189" t="s">
        <v>3</v>
      </c>
      <c r="F96" s="190" t="s">
        <v>667</v>
      </c>
      <c r="G96" s="14"/>
      <c r="H96" s="189" t="s">
        <v>3</v>
      </c>
      <c r="I96" s="191"/>
      <c r="J96" s="14"/>
      <c r="K96" s="14"/>
      <c r="L96" s="188"/>
      <c r="M96" s="192"/>
      <c r="N96" s="193"/>
      <c r="O96" s="193"/>
      <c r="P96" s="193"/>
      <c r="Q96" s="193"/>
      <c r="R96" s="193"/>
      <c r="S96" s="193"/>
      <c r="T96" s="19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189" t="s">
        <v>143</v>
      </c>
      <c r="AU96" s="189" t="s">
        <v>84</v>
      </c>
      <c r="AV96" s="14" t="s">
        <v>82</v>
      </c>
      <c r="AW96" s="14" t="s">
        <v>35</v>
      </c>
      <c r="AX96" s="14" t="s">
        <v>74</v>
      </c>
      <c r="AY96" s="189" t="s">
        <v>135</v>
      </c>
    </row>
    <row r="97" s="13" customFormat="1">
      <c r="A97" s="13"/>
      <c r="B97" s="179"/>
      <c r="C97" s="13"/>
      <c r="D97" s="180" t="s">
        <v>143</v>
      </c>
      <c r="E97" s="181" t="s">
        <v>3</v>
      </c>
      <c r="F97" s="182" t="s">
        <v>668</v>
      </c>
      <c r="G97" s="13"/>
      <c r="H97" s="183">
        <v>2.1000000000000001</v>
      </c>
      <c r="I97" s="184"/>
      <c r="J97" s="13"/>
      <c r="K97" s="13"/>
      <c r="L97" s="179"/>
      <c r="M97" s="185"/>
      <c r="N97" s="186"/>
      <c r="O97" s="186"/>
      <c r="P97" s="186"/>
      <c r="Q97" s="186"/>
      <c r="R97" s="186"/>
      <c r="S97" s="186"/>
      <c r="T97" s="18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1" t="s">
        <v>143</v>
      </c>
      <c r="AU97" s="181" t="s">
        <v>84</v>
      </c>
      <c r="AV97" s="13" t="s">
        <v>84</v>
      </c>
      <c r="AW97" s="13" t="s">
        <v>35</v>
      </c>
      <c r="AX97" s="13" t="s">
        <v>74</v>
      </c>
      <c r="AY97" s="181" t="s">
        <v>135</v>
      </c>
    </row>
    <row r="98" s="13" customFormat="1">
      <c r="A98" s="13"/>
      <c r="B98" s="179"/>
      <c r="C98" s="13"/>
      <c r="D98" s="180" t="s">
        <v>143</v>
      </c>
      <c r="E98" s="181" t="s">
        <v>3</v>
      </c>
      <c r="F98" s="182" t="s">
        <v>669</v>
      </c>
      <c r="G98" s="13"/>
      <c r="H98" s="183">
        <v>10.332000000000001</v>
      </c>
      <c r="I98" s="184"/>
      <c r="J98" s="13"/>
      <c r="K98" s="13"/>
      <c r="L98" s="179"/>
      <c r="M98" s="185"/>
      <c r="N98" s="186"/>
      <c r="O98" s="186"/>
      <c r="P98" s="186"/>
      <c r="Q98" s="186"/>
      <c r="R98" s="186"/>
      <c r="S98" s="186"/>
      <c r="T98" s="18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1" t="s">
        <v>143</v>
      </c>
      <c r="AU98" s="181" t="s">
        <v>84</v>
      </c>
      <c r="AV98" s="13" t="s">
        <v>84</v>
      </c>
      <c r="AW98" s="13" t="s">
        <v>35</v>
      </c>
      <c r="AX98" s="13" t="s">
        <v>74</v>
      </c>
      <c r="AY98" s="181" t="s">
        <v>135</v>
      </c>
    </row>
    <row r="99" s="15" customFormat="1">
      <c r="A99" s="15"/>
      <c r="B99" s="195"/>
      <c r="C99" s="15"/>
      <c r="D99" s="180" t="s">
        <v>143</v>
      </c>
      <c r="E99" s="196" t="s">
        <v>3</v>
      </c>
      <c r="F99" s="197" t="s">
        <v>197</v>
      </c>
      <c r="G99" s="15"/>
      <c r="H99" s="198">
        <v>14.772</v>
      </c>
      <c r="I99" s="199"/>
      <c r="J99" s="15"/>
      <c r="K99" s="15"/>
      <c r="L99" s="195"/>
      <c r="M99" s="200"/>
      <c r="N99" s="201"/>
      <c r="O99" s="201"/>
      <c r="P99" s="201"/>
      <c r="Q99" s="201"/>
      <c r="R99" s="201"/>
      <c r="S99" s="201"/>
      <c r="T99" s="20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196" t="s">
        <v>143</v>
      </c>
      <c r="AU99" s="196" t="s">
        <v>84</v>
      </c>
      <c r="AV99" s="15" t="s">
        <v>141</v>
      </c>
      <c r="AW99" s="15" t="s">
        <v>35</v>
      </c>
      <c r="AX99" s="15" t="s">
        <v>82</v>
      </c>
      <c r="AY99" s="196" t="s">
        <v>135</v>
      </c>
    </row>
    <row r="100" s="2" customFormat="1" ht="62.7" customHeight="1">
      <c r="A100" s="37"/>
      <c r="B100" s="164"/>
      <c r="C100" s="165" t="s">
        <v>84</v>
      </c>
      <c r="D100" s="165" t="s">
        <v>137</v>
      </c>
      <c r="E100" s="166" t="s">
        <v>152</v>
      </c>
      <c r="F100" s="167" t="s">
        <v>153</v>
      </c>
      <c r="G100" s="168" t="s">
        <v>140</v>
      </c>
      <c r="H100" s="169">
        <v>13.212</v>
      </c>
      <c r="I100" s="170"/>
      <c r="J100" s="171">
        <f>ROUND(I100*H100,2)</f>
        <v>0</v>
      </c>
      <c r="K100" s="172"/>
      <c r="L100" s="38"/>
      <c r="M100" s="173" t="s">
        <v>3</v>
      </c>
      <c r="N100" s="174" t="s">
        <v>45</v>
      </c>
      <c r="O100" s="71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7" t="s">
        <v>141</v>
      </c>
      <c r="AT100" s="177" t="s">
        <v>137</v>
      </c>
      <c r="AU100" s="177" t="s">
        <v>84</v>
      </c>
      <c r="AY100" s="18" t="s">
        <v>135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8" t="s">
        <v>82</v>
      </c>
      <c r="BK100" s="178">
        <f>ROUND(I100*H100,2)</f>
        <v>0</v>
      </c>
      <c r="BL100" s="18" t="s">
        <v>141</v>
      </c>
      <c r="BM100" s="177" t="s">
        <v>670</v>
      </c>
    </row>
    <row r="101" s="13" customFormat="1">
      <c r="A101" s="13"/>
      <c r="B101" s="179"/>
      <c r="C101" s="13"/>
      <c r="D101" s="180" t="s">
        <v>143</v>
      </c>
      <c r="E101" s="181" t="s">
        <v>3</v>
      </c>
      <c r="F101" s="182" t="s">
        <v>671</v>
      </c>
      <c r="G101" s="13"/>
      <c r="H101" s="183">
        <v>13.212</v>
      </c>
      <c r="I101" s="184"/>
      <c r="J101" s="13"/>
      <c r="K101" s="13"/>
      <c r="L101" s="179"/>
      <c r="M101" s="185"/>
      <c r="N101" s="186"/>
      <c r="O101" s="186"/>
      <c r="P101" s="186"/>
      <c r="Q101" s="186"/>
      <c r="R101" s="186"/>
      <c r="S101" s="186"/>
      <c r="T101" s="18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1" t="s">
        <v>143</v>
      </c>
      <c r="AU101" s="181" t="s">
        <v>84</v>
      </c>
      <c r="AV101" s="13" t="s">
        <v>84</v>
      </c>
      <c r="AW101" s="13" t="s">
        <v>35</v>
      </c>
      <c r="AX101" s="13" t="s">
        <v>82</v>
      </c>
      <c r="AY101" s="181" t="s">
        <v>135</v>
      </c>
    </row>
    <row r="102" s="2" customFormat="1" ht="37.8" customHeight="1">
      <c r="A102" s="37"/>
      <c r="B102" s="164"/>
      <c r="C102" s="165" t="s">
        <v>148</v>
      </c>
      <c r="D102" s="165" t="s">
        <v>137</v>
      </c>
      <c r="E102" s="166" t="s">
        <v>672</v>
      </c>
      <c r="F102" s="167" t="s">
        <v>673</v>
      </c>
      <c r="G102" s="168" t="s">
        <v>140</v>
      </c>
      <c r="H102" s="169">
        <v>13.212</v>
      </c>
      <c r="I102" s="170"/>
      <c r="J102" s="171">
        <f>ROUND(I102*H102,2)</f>
        <v>0</v>
      </c>
      <c r="K102" s="172"/>
      <c r="L102" s="38"/>
      <c r="M102" s="173" t="s">
        <v>3</v>
      </c>
      <c r="N102" s="174" t="s">
        <v>45</v>
      </c>
      <c r="O102" s="71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7" t="s">
        <v>141</v>
      </c>
      <c r="AT102" s="177" t="s">
        <v>137</v>
      </c>
      <c r="AU102" s="177" t="s">
        <v>84</v>
      </c>
      <c r="AY102" s="18" t="s">
        <v>135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8" t="s">
        <v>82</v>
      </c>
      <c r="BK102" s="178">
        <f>ROUND(I102*H102,2)</f>
        <v>0</v>
      </c>
      <c r="BL102" s="18" t="s">
        <v>141</v>
      </c>
      <c r="BM102" s="177" t="s">
        <v>674</v>
      </c>
    </row>
    <row r="103" s="2" customFormat="1" ht="37.8" customHeight="1">
      <c r="A103" s="37"/>
      <c r="B103" s="164"/>
      <c r="C103" s="165" t="s">
        <v>141</v>
      </c>
      <c r="D103" s="165" t="s">
        <v>137</v>
      </c>
      <c r="E103" s="166" t="s">
        <v>675</v>
      </c>
      <c r="F103" s="167" t="s">
        <v>676</v>
      </c>
      <c r="G103" s="168" t="s">
        <v>140</v>
      </c>
      <c r="H103" s="169">
        <v>1.5600000000000001</v>
      </c>
      <c r="I103" s="170"/>
      <c r="J103" s="171">
        <f>ROUND(I103*H103,2)</f>
        <v>0</v>
      </c>
      <c r="K103" s="172"/>
      <c r="L103" s="38"/>
      <c r="M103" s="173" t="s">
        <v>3</v>
      </c>
      <c r="N103" s="174" t="s">
        <v>45</v>
      </c>
      <c r="O103" s="71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77" t="s">
        <v>141</v>
      </c>
      <c r="AT103" s="177" t="s">
        <v>137</v>
      </c>
      <c r="AU103" s="177" t="s">
        <v>84</v>
      </c>
      <c r="AY103" s="18" t="s">
        <v>135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8" t="s">
        <v>82</v>
      </c>
      <c r="BK103" s="178">
        <f>ROUND(I103*H103,2)</f>
        <v>0</v>
      </c>
      <c r="BL103" s="18" t="s">
        <v>141</v>
      </c>
      <c r="BM103" s="177" t="s">
        <v>677</v>
      </c>
    </row>
    <row r="104" s="14" customFormat="1">
      <c r="A104" s="14"/>
      <c r="B104" s="188"/>
      <c r="C104" s="14"/>
      <c r="D104" s="180" t="s">
        <v>143</v>
      </c>
      <c r="E104" s="189" t="s">
        <v>3</v>
      </c>
      <c r="F104" s="190" t="s">
        <v>665</v>
      </c>
      <c r="G104" s="14"/>
      <c r="H104" s="189" t="s">
        <v>3</v>
      </c>
      <c r="I104" s="191"/>
      <c r="J104" s="14"/>
      <c r="K104" s="14"/>
      <c r="L104" s="188"/>
      <c r="M104" s="192"/>
      <c r="N104" s="193"/>
      <c r="O104" s="193"/>
      <c r="P104" s="193"/>
      <c r="Q104" s="193"/>
      <c r="R104" s="193"/>
      <c r="S104" s="193"/>
      <c r="T104" s="19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89" t="s">
        <v>143</v>
      </c>
      <c r="AU104" s="189" t="s">
        <v>84</v>
      </c>
      <c r="AV104" s="14" t="s">
        <v>82</v>
      </c>
      <c r="AW104" s="14" t="s">
        <v>35</v>
      </c>
      <c r="AX104" s="14" t="s">
        <v>74</v>
      </c>
      <c r="AY104" s="189" t="s">
        <v>135</v>
      </c>
    </row>
    <row r="105" s="13" customFormat="1">
      <c r="A105" s="13"/>
      <c r="B105" s="179"/>
      <c r="C105" s="13"/>
      <c r="D105" s="180" t="s">
        <v>143</v>
      </c>
      <c r="E105" s="181" t="s">
        <v>3</v>
      </c>
      <c r="F105" s="182" t="s">
        <v>678</v>
      </c>
      <c r="G105" s="13"/>
      <c r="H105" s="183">
        <v>1.5600000000000001</v>
      </c>
      <c r="I105" s="184"/>
      <c r="J105" s="13"/>
      <c r="K105" s="13"/>
      <c r="L105" s="179"/>
      <c r="M105" s="185"/>
      <c r="N105" s="186"/>
      <c r="O105" s="186"/>
      <c r="P105" s="186"/>
      <c r="Q105" s="186"/>
      <c r="R105" s="186"/>
      <c r="S105" s="186"/>
      <c r="T105" s="18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1" t="s">
        <v>143</v>
      </c>
      <c r="AU105" s="181" t="s">
        <v>84</v>
      </c>
      <c r="AV105" s="13" t="s">
        <v>84</v>
      </c>
      <c r="AW105" s="13" t="s">
        <v>35</v>
      </c>
      <c r="AX105" s="13" t="s">
        <v>82</v>
      </c>
      <c r="AY105" s="181" t="s">
        <v>135</v>
      </c>
    </row>
    <row r="106" s="2" customFormat="1" ht="37.8" customHeight="1">
      <c r="A106" s="37"/>
      <c r="B106" s="164"/>
      <c r="C106" s="165" t="s">
        <v>156</v>
      </c>
      <c r="D106" s="165" t="s">
        <v>137</v>
      </c>
      <c r="E106" s="166" t="s">
        <v>675</v>
      </c>
      <c r="F106" s="167" t="s">
        <v>676</v>
      </c>
      <c r="G106" s="168" t="s">
        <v>140</v>
      </c>
      <c r="H106" s="169">
        <v>3.552</v>
      </c>
      <c r="I106" s="170"/>
      <c r="J106" s="171">
        <f>ROUND(I106*H106,2)</f>
        <v>0</v>
      </c>
      <c r="K106" s="172"/>
      <c r="L106" s="38"/>
      <c r="M106" s="173" t="s">
        <v>3</v>
      </c>
      <c r="N106" s="174" t="s">
        <v>45</v>
      </c>
      <c r="O106" s="71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7" t="s">
        <v>141</v>
      </c>
      <c r="AT106" s="177" t="s">
        <v>137</v>
      </c>
      <c r="AU106" s="177" t="s">
        <v>84</v>
      </c>
      <c r="AY106" s="18" t="s">
        <v>135</v>
      </c>
      <c r="BE106" s="178">
        <f>IF(N106="základní",J106,0)</f>
        <v>0</v>
      </c>
      <c r="BF106" s="178">
        <f>IF(N106="snížená",J106,0)</f>
        <v>0</v>
      </c>
      <c r="BG106" s="178">
        <f>IF(N106="zákl. přenesená",J106,0)</f>
        <v>0</v>
      </c>
      <c r="BH106" s="178">
        <f>IF(N106="sníž. přenesená",J106,0)</f>
        <v>0</v>
      </c>
      <c r="BI106" s="178">
        <f>IF(N106="nulová",J106,0)</f>
        <v>0</v>
      </c>
      <c r="BJ106" s="18" t="s">
        <v>82</v>
      </c>
      <c r="BK106" s="178">
        <f>ROUND(I106*H106,2)</f>
        <v>0</v>
      </c>
      <c r="BL106" s="18" t="s">
        <v>141</v>
      </c>
      <c r="BM106" s="177" t="s">
        <v>679</v>
      </c>
    </row>
    <row r="107" s="14" customFormat="1">
      <c r="A107" s="14"/>
      <c r="B107" s="188"/>
      <c r="C107" s="14"/>
      <c r="D107" s="180" t="s">
        <v>143</v>
      </c>
      <c r="E107" s="189" t="s">
        <v>3</v>
      </c>
      <c r="F107" s="190" t="s">
        <v>667</v>
      </c>
      <c r="G107" s="14"/>
      <c r="H107" s="189" t="s">
        <v>3</v>
      </c>
      <c r="I107" s="191"/>
      <c r="J107" s="14"/>
      <c r="K107" s="14"/>
      <c r="L107" s="188"/>
      <c r="M107" s="192"/>
      <c r="N107" s="193"/>
      <c r="O107" s="193"/>
      <c r="P107" s="193"/>
      <c r="Q107" s="193"/>
      <c r="R107" s="193"/>
      <c r="S107" s="193"/>
      <c r="T107" s="19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89" t="s">
        <v>143</v>
      </c>
      <c r="AU107" s="189" t="s">
        <v>84</v>
      </c>
      <c r="AV107" s="14" t="s">
        <v>82</v>
      </c>
      <c r="AW107" s="14" t="s">
        <v>35</v>
      </c>
      <c r="AX107" s="14" t="s">
        <v>74</v>
      </c>
      <c r="AY107" s="189" t="s">
        <v>135</v>
      </c>
    </row>
    <row r="108" s="13" customFormat="1">
      <c r="A108" s="13"/>
      <c r="B108" s="179"/>
      <c r="C108" s="13"/>
      <c r="D108" s="180" t="s">
        <v>143</v>
      </c>
      <c r="E108" s="181" t="s">
        <v>3</v>
      </c>
      <c r="F108" s="182" t="s">
        <v>680</v>
      </c>
      <c r="G108" s="13"/>
      <c r="H108" s="183">
        <v>0.59999999999999998</v>
      </c>
      <c r="I108" s="184"/>
      <c r="J108" s="13"/>
      <c r="K108" s="13"/>
      <c r="L108" s="179"/>
      <c r="M108" s="185"/>
      <c r="N108" s="186"/>
      <c r="O108" s="186"/>
      <c r="P108" s="186"/>
      <c r="Q108" s="186"/>
      <c r="R108" s="186"/>
      <c r="S108" s="186"/>
      <c r="T108" s="18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1" t="s">
        <v>143</v>
      </c>
      <c r="AU108" s="181" t="s">
        <v>84</v>
      </c>
      <c r="AV108" s="13" t="s">
        <v>84</v>
      </c>
      <c r="AW108" s="13" t="s">
        <v>35</v>
      </c>
      <c r="AX108" s="13" t="s">
        <v>74</v>
      </c>
      <c r="AY108" s="181" t="s">
        <v>135</v>
      </c>
    </row>
    <row r="109" s="13" customFormat="1">
      <c r="A109" s="13"/>
      <c r="B109" s="179"/>
      <c r="C109" s="13"/>
      <c r="D109" s="180" t="s">
        <v>143</v>
      </c>
      <c r="E109" s="181" t="s">
        <v>3</v>
      </c>
      <c r="F109" s="182" t="s">
        <v>681</v>
      </c>
      <c r="G109" s="13"/>
      <c r="H109" s="183">
        <v>2.952</v>
      </c>
      <c r="I109" s="184"/>
      <c r="J109" s="13"/>
      <c r="K109" s="13"/>
      <c r="L109" s="179"/>
      <c r="M109" s="185"/>
      <c r="N109" s="186"/>
      <c r="O109" s="186"/>
      <c r="P109" s="186"/>
      <c r="Q109" s="186"/>
      <c r="R109" s="186"/>
      <c r="S109" s="186"/>
      <c r="T109" s="18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1" t="s">
        <v>143</v>
      </c>
      <c r="AU109" s="181" t="s">
        <v>84</v>
      </c>
      <c r="AV109" s="13" t="s">
        <v>84</v>
      </c>
      <c r="AW109" s="13" t="s">
        <v>35</v>
      </c>
      <c r="AX109" s="13" t="s">
        <v>74</v>
      </c>
      <c r="AY109" s="181" t="s">
        <v>135</v>
      </c>
    </row>
    <row r="110" s="15" customFormat="1">
      <c r="A110" s="15"/>
      <c r="B110" s="195"/>
      <c r="C110" s="15"/>
      <c r="D110" s="180" t="s">
        <v>143</v>
      </c>
      <c r="E110" s="196" t="s">
        <v>3</v>
      </c>
      <c r="F110" s="197" t="s">
        <v>197</v>
      </c>
      <c r="G110" s="15"/>
      <c r="H110" s="198">
        <v>3.552</v>
      </c>
      <c r="I110" s="199"/>
      <c r="J110" s="15"/>
      <c r="K110" s="15"/>
      <c r="L110" s="195"/>
      <c r="M110" s="200"/>
      <c r="N110" s="201"/>
      <c r="O110" s="201"/>
      <c r="P110" s="201"/>
      <c r="Q110" s="201"/>
      <c r="R110" s="201"/>
      <c r="S110" s="201"/>
      <c r="T110" s="202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196" t="s">
        <v>143</v>
      </c>
      <c r="AU110" s="196" t="s">
        <v>84</v>
      </c>
      <c r="AV110" s="15" t="s">
        <v>141</v>
      </c>
      <c r="AW110" s="15" t="s">
        <v>35</v>
      </c>
      <c r="AX110" s="15" t="s">
        <v>82</v>
      </c>
      <c r="AY110" s="196" t="s">
        <v>135</v>
      </c>
    </row>
    <row r="111" s="2" customFormat="1" ht="14.4" customHeight="1">
      <c r="A111" s="37"/>
      <c r="B111" s="164"/>
      <c r="C111" s="203" t="s">
        <v>161</v>
      </c>
      <c r="D111" s="203" t="s">
        <v>274</v>
      </c>
      <c r="E111" s="204" t="s">
        <v>682</v>
      </c>
      <c r="F111" s="205" t="s">
        <v>683</v>
      </c>
      <c r="G111" s="206" t="s">
        <v>168</v>
      </c>
      <c r="H111" s="207">
        <v>5.6829999999999998</v>
      </c>
      <c r="I111" s="208"/>
      <c r="J111" s="209">
        <f>ROUND(I111*H111,2)</f>
        <v>0</v>
      </c>
      <c r="K111" s="210"/>
      <c r="L111" s="211"/>
      <c r="M111" s="212" t="s">
        <v>3</v>
      </c>
      <c r="N111" s="213" t="s">
        <v>45</v>
      </c>
      <c r="O111" s="71"/>
      <c r="P111" s="175">
        <f>O111*H111</f>
        <v>0</v>
      </c>
      <c r="Q111" s="175">
        <v>1</v>
      </c>
      <c r="R111" s="175">
        <f>Q111*H111</f>
        <v>5.6829999999999998</v>
      </c>
      <c r="S111" s="175">
        <v>0</v>
      </c>
      <c r="T111" s="17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77" t="s">
        <v>173</v>
      </c>
      <c r="AT111" s="177" t="s">
        <v>274</v>
      </c>
      <c r="AU111" s="177" t="s">
        <v>84</v>
      </c>
      <c r="AY111" s="18" t="s">
        <v>135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18" t="s">
        <v>82</v>
      </c>
      <c r="BK111" s="178">
        <f>ROUND(I111*H111,2)</f>
        <v>0</v>
      </c>
      <c r="BL111" s="18" t="s">
        <v>141</v>
      </c>
      <c r="BM111" s="177" t="s">
        <v>684</v>
      </c>
    </row>
    <row r="112" s="13" customFormat="1">
      <c r="A112" s="13"/>
      <c r="B112" s="179"/>
      <c r="C112" s="13"/>
      <c r="D112" s="180" t="s">
        <v>143</v>
      </c>
      <c r="E112" s="181" t="s">
        <v>3</v>
      </c>
      <c r="F112" s="182" t="s">
        <v>685</v>
      </c>
      <c r="G112" s="13"/>
      <c r="H112" s="183">
        <v>5.6829999999999998</v>
      </c>
      <c r="I112" s="184"/>
      <c r="J112" s="13"/>
      <c r="K112" s="13"/>
      <c r="L112" s="179"/>
      <c r="M112" s="185"/>
      <c r="N112" s="186"/>
      <c r="O112" s="186"/>
      <c r="P112" s="186"/>
      <c r="Q112" s="186"/>
      <c r="R112" s="186"/>
      <c r="S112" s="186"/>
      <c r="T112" s="18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1" t="s">
        <v>143</v>
      </c>
      <c r="AU112" s="181" t="s">
        <v>84</v>
      </c>
      <c r="AV112" s="13" t="s">
        <v>84</v>
      </c>
      <c r="AW112" s="13" t="s">
        <v>35</v>
      </c>
      <c r="AX112" s="13" t="s">
        <v>82</v>
      </c>
      <c r="AY112" s="181" t="s">
        <v>135</v>
      </c>
    </row>
    <row r="113" s="2" customFormat="1" ht="62.7" customHeight="1">
      <c r="A113" s="37"/>
      <c r="B113" s="164"/>
      <c r="C113" s="165" t="s">
        <v>165</v>
      </c>
      <c r="D113" s="165" t="s">
        <v>137</v>
      </c>
      <c r="E113" s="166" t="s">
        <v>686</v>
      </c>
      <c r="F113" s="167" t="s">
        <v>687</v>
      </c>
      <c r="G113" s="168" t="s">
        <v>140</v>
      </c>
      <c r="H113" s="169">
        <v>9.6600000000000001</v>
      </c>
      <c r="I113" s="170"/>
      <c r="J113" s="171">
        <f>ROUND(I113*H113,2)</f>
        <v>0</v>
      </c>
      <c r="K113" s="172"/>
      <c r="L113" s="38"/>
      <c r="M113" s="173" t="s">
        <v>3</v>
      </c>
      <c r="N113" s="174" t="s">
        <v>45</v>
      </c>
      <c r="O113" s="71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77" t="s">
        <v>141</v>
      </c>
      <c r="AT113" s="177" t="s">
        <v>137</v>
      </c>
      <c r="AU113" s="177" t="s">
        <v>84</v>
      </c>
      <c r="AY113" s="18" t="s">
        <v>135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8" t="s">
        <v>82</v>
      </c>
      <c r="BK113" s="178">
        <f>ROUND(I113*H113,2)</f>
        <v>0</v>
      </c>
      <c r="BL113" s="18" t="s">
        <v>141</v>
      </c>
      <c r="BM113" s="177" t="s">
        <v>688</v>
      </c>
    </row>
    <row r="114" s="14" customFormat="1">
      <c r="A114" s="14"/>
      <c r="B114" s="188"/>
      <c r="C114" s="14"/>
      <c r="D114" s="180" t="s">
        <v>143</v>
      </c>
      <c r="E114" s="189" t="s">
        <v>3</v>
      </c>
      <c r="F114" s="190" t="s">
        <v>665</v>
      </c>
      <c r="G114" s="14"/>
      <c r="H114" s="189" t="s">
        <v>3</v>
      </c>
      <c r="I114" s="191"/>
      <c r="J114" s="14"/>
      <c r="K114" s="14"/>
      <c r="L114" s="188"/>
      <c r="M114" s="192"/>
      <c r="N114" s="193"/>
      <c r="O114" s="193"/>
      <c r="P114" s="193"/>
      <c r="Q114" s="193"/>
      <c r="R114" s="193"/>
      <c r="S114" s="193"/>
      <c r="T114" s="19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89" t="s">
        <v>143</v>
      </c>
      <c r="AU114" s="189" t="s">
        <v>84</v>
      </c>
      <c r="AV114" s="14" t="s">
        <v>82</v>
      </c>
      <c r="AW114" s="14" t="s">
        <v>35</v>
      </c>
      <c r="AX114" s="14" t="s">
        <v>74</v>
      </c>
      <c r="AY114" s="189" t="s">
        <v>135</v>
      </c>
    </row>
    <row r="115" s="13" customFormat="1">
      <c r="A115" s="13"/>
      <c r="B115" s="179"/>
      <c r="C115" s="13"/>
      <c r="D115" s="180" t="s">
        <v>143</v>
      </c>
      <c r="E115" s="181" t="s">
        <v>3</v>
      </c>
      <c r="F115" s="182" t="s">
        <v>689</v>
      </c>
      <c r="G115" s="13"/>
      <c r="H115" s="183">
        <v>0.78000000000000003</v>
      </c>
      <c r="I115" s="184"/>
      <c r="J115" s="13"/>
      <c r="K115" s="13"/>
      <c r="L115" s="179"/>
      <c r="M115" s="185"/>
      <c r="N115" s="186"/>
      <c r="O115" s="186"/>
      <c r="P115" s="186"/>
      <c r="Q115" s="186"/>
      <c r="R115" s="186"/>
      <c r="S115" s="186"/>
      <c r="T115" s="18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1" t="s">
        <v>143</v>
      </c>
      <c r="AU115" s="181" t="s">
        <v>84</v>
      </c>
      <c r="AV115" s="13" t="s">
        <v>84</v>
      </c>
      <c r="AW115" s="13" t="s">
        <v>35</v>
      </c>
      <c r="AX115" s="13" t="s">
        <v>74</v>
      </c>
      <c r="AY115" s="181" t="s">
        <v>135</v>
      </c>
    </row>
    <row r="116" s="14" customFormat="1">
      <c r="A116" s="14"/>
      <c r="B116" s="188"/>
      <c r="C116" s="14"/>
      <c r="D116" s="180" t="s">
        <v>143</v>
      </c>
      <c r="E116" s="189" t="s">
        <v>3</v>
      </c>
      <c r="F116" s="190" t="s">
        <v>667</v>
      </c>
      <c r="G116" s="14"/>
      <c r="H116" s="189" t="s">
        <v>3</v>
      </c>
      <c r="I116" s="191"/>
      <c r="J116" s="14"/>
      <c r="K116" s="14"/>
      <c r="L116" s="188"/>
      <c r="M116" s="192"/>
      <c r="N116" s="193"/>
      <c r="O116" s="193"/>
      <c r="P116" s="193"/>
      <c r="Q116" s="193"/>
      <c r="R116" s="193"/>
      <c r="S116" s="193"/>
      <c r="T116" s="19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89" t="s">
        <v>143</v>
      </c>
      <c r="AU116" s="189" t="s">
        <v>84</v>
      </c>
      <c r="AV116" s="14" t="s">
        <v>82</v>
      </c>
      <c r="AW116" s="14" t="s">
        <v>35</v>
      </c>
      <c r="AX116" s="14" t="s">
        <v>74</v>
      </c>
      <c r="AY116" s="189" t="s">
        <v>135</v>
      </c>
    </row>
    <row r="117" s="13" customFormat="1">
      <c r="A117" s="13"/>
      <c r="B117" s="179"/>
      <c r="C117" s="13"/>
      <c r="D117" s="180" t="s">
        <v>143</v>
      </c>
      <c r="E117" s="181" t="s">
        <v>3</v>
      </c>
      <c r="F117" s="182" t="s">
        <v>690</v>
      </c>
      <c r="G117" s="13"/>
      <c r="H117" s="183">
        <v>1.5</v>
      </c>
      <c r="I117" s="184"/>
      <c r="J117" s="13"/>
      <c r="K117" s="13"/>
      <c r="L117" s="179"/>
      <c r="M117" s="185"/>
      <c r="N117" s="186"/>
      <c r="O117" s="186"/>
      <c r="P117" s="186"/>
      <c r="Q117" s="186"/>
      <c r="R117" s="186"/>
      <c r="S117" s="186"/>
      <c r="T117" s="18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1" t="s">
        <v>143</v>
      </c>
      <c r="AU117" s="181" t="s">
        <v>84</v>
      </c>
      <c r="AV117" s="13" t="s">
        <v>84</v>
      </c>
      <c r="AW117" s="13" t="s">
        <v>35</v>
      </c>
      <c r="AX117" s="13" t="s">
        <v>74</v>
      </c>
      <c r="AY117" s="181" t="s">
        <v>135</v>
      </c>
    </row>
    <row r="118" s="13" customFormat="1">
      <c r="A118" s="13"/>
      <c r="B118" s="179"/>
      <c r="C118" s="13"/>
      <c r="D118" s="180" t="s">
        <v>143</v>
      </c>
      <c r="E118" s="181" t="s">
        <v>3</v>
      </c>
      <c r="F118" s="182" t="s">
        <v>691</v>
      </c>
      <c r="G118" s="13"/>
      <c r="H118" s="183">
        <v>7.3799999999999999</v>
      </c>
      <c r="I118" s="184"/>
      <c r="J118" s="13"/>
      <c r="K118" s="13"/>
      <c r="L118" s="179"/>
      <c r="M118" s="185"/>
      <c r="N118" s="186"/>
      <c r="O118" s="186"/>
      <c r="P118" s="186"/>
      <c r="Q118" s="186"/>
      <c r="R118" s="186"/>
      <c r="S118" s="186"/>
      <c r="T118" s="18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1" t="s">
        <v>143</v>
      </c>
      <c r="AU118" s="181" t="s">
        <v>84</v>
      </c>
      <c r="AV118" s="13" t="s">
        <v>84</v>
      </c>
      <c r="AW118" s="13" t="s">
        <v>35</v>
      </c>
      <c r="AX118" s="13" t="s">
        <v>74</v>
      </c>
      <c r="AY118" s="181" t="s">
        <v>135</v>
      </c>
    </row>
    <row r="119" s="15" customFormat="1">
      <c r="A119" s="15"/>
      <c r="B119" s="195"/>
      <c r="C119" s="15"/>
      <c r="D119" s="180" t="s">
        <v>143</v>
      </c>
      <c r="E119" s="196" t="s">
        <v>3</v>
      </c>
      <c r="F119" s="197" t="s">
        <v>197</v>
      </c>
      <c r="G119" s="15"/>
      <c r="H119" s="198">
        <v>9.6600000000000001</v>
      </c>
      <c r="I119" s="199"/>
      <c r="J119" s="15"/>
      <c r="K119" s="15"/>
      <c r="L119" s="195"/>
      <c r="M119" s="200"/>
      <c r="N119" s="201"/>
      <c r="O119" s="201"/>
      <c r="P119" s="201"/>
      <c r="Q119" s="201"/>
      <c r="R119" s="201"/>
      <c r="S119" s="201"/>
      <c r="T119" s="20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196" t="s">
        <v>143</v>
      </c>
      <c r="AU119" s="196" t="s">
        <v>84</v>
      </c>
      <c r="AV119" s="15" t="s">
        <v>141</v>
      </c>
      <c r="AW119" s="15" t="s">
        <v>35</v>
      </c>
      <c r="AX119" s="15" t="s">
        <v>82</v>
      </c>
      <c r="AY119" s="196" t="s">
        <v>135</v>
      </c>
    </row>
    <row r="120" s="2" customFormat="1" ht="14.4" customHeight="1">
      <c r="A120" s="37"/>
      <c r="B120" s="164"/>
      <c r="C120" s="203" t="s">
        <v>173</v>
      </c>
      <c r="D120" s="203" t="s">
        <v>274</v>
      </c>
      <c r="E120" s="204" t="s">
        <v>692</v>
      </c>
      <c r="F120" s="205" t="s">
        <v>693</v>
      </c>
      <c r="G120" s="206" t="s">
        <v>168</v>
      </c>
      <c r="H120" s="207">
        <v>18.186</v>
      </c>
      <c r="I120" s="208"/>
      <c r="J120" s="209">
        <f>ROUND(I120*H120,2)</f>
        <v>0</v>
      </c>
      <c r="K120" s="210"/>
      <c r="L120" s="211"/>
      <c r="M120" s="212" t="s">
        <v>3</v>
      </c>
      <c r="N120" s="213" t="s">
        <v>45</v>
      </c>
      <c r="O120" s="71"/>
      <c r="P120" s="175">
        <f>O120*H120</f>
        <v>0</v>
      </c>
      <c r="Q120" s="175">
        <v>1</v>
      </c>
      <c r="R120" s="175">
        <f>Q120*H120</f>
        <v>18.186</v>
      </c>
      <c r="S120" s="175">
        <v>0</v>
      </c>
      <c r="T120" s="17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77" t="s">
        <v>173</v>
      </c>
      <c r="AT120" s="177" t="s">
        <v>274</v>
      </c>
      <c r="AU120" s="177" t="s">
        <v>84</v>
      </c>
      <c r="AY120" s="18" t="s">
        <v>135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8" t="s">
        <v>82</v>
      </c>
      <c r="BK120" s="178">
        <f>ROUND(I120*H120,2)</f>
        <v>0</v>
      </c>
      <c r="BL120" s="18" t="s">
        <v>141</v>
      </c>
      <c r="BM120" s="177" t="s">
        <v>694</v>
      </c>
    </row>
    <row r="121" s="13" customFormat="1">
      <c r="A121" s="13"/>
      <c r="B121" s="179"/>
      <c r="C121" s="13"/>
      <c r="D121" s="180" t="s">
        <v>143</v>
      </c>
      <c r="E121" s="181" t="s">
        <v>3</v>
      </c>
      <c r="F121" s="182" t="s">
        <v>695</v>
      </c>
      <c r="G121" s="13"/>
      <c r="H121" s="183">
        <v>18.186</v>
      </c>
      <c r="I121" s="184"/>
      <c r="J121" s="13"/>
      <c r="K121" s="13"/>
      <c r="L121" s="179"/>
      <c r="M121" s="185"/>
      <c r="N121" s="186"/>
      <c r="O121" s="186"/>
      <c r="P121" s="186"/>
      <c r="Q121" s="186"/>
      <c r="R121" s="186"/>
      <c r="S121" s="186"/>
      <c r="T121" s="18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1" t="s">
        <v>143</v>
      </c>
      <c r="AU121" s="181" t="s">
        <v>84</v>
      </c>
      <c r="AV121" s="13" t="s">
        <v>84</v>
      </c>
      <c r="AW121" s="13" t="s">
        <v>35</v>
      </c>
      <c r="AX121" s="13" t="s">
        <v>82</v>
      </c>
      <c r="AY121" s="181" t="s">
        <v>135</v>
      </c>
    </row>
    <row r="122" s="12" customFormat="1" ht="22.8" customHeight="1">
      <c r="A122" s="12"/>
      <c r="B122" s="151"/>
      <c r="C122" s="12"/>
      <c r="D122" s="152" t="s">
        <v>73</v>
      </c>
      <c r="E122" s="162" t="s">
        <v>173</v>
      </c>
      <c r="F122" s="162" t="s">
        <v>696</v>
      </c>
      <c r="G122" s="12"/>
      <c r="H122" s="12"/>
      <c r="I122" s="154"/>
      <c r="J122" s="163">
        <f>BK122</f>
        <v>0</v>
      </c>
      <c r="K122" s="12"/>
      <c r="L122" s="151"/>
      <c r="M122" s="156"/>
      <c r="N122" s="157"/>
      <c r="O122" s="157"/>
      <c r="P122" s="158">
        <f>SUM(P123:P133)</f>
        <v>0</v>
      </c>
      <c r="Q122" s="157"/>
      <c r="R122" s="158">
        <f>SUM(R123:R133)</f>
        <v>0.49579000000000001</v>
      </c>
      <c r="S122" s="157"/>
      <c r="T122" s="159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2" t="s">
        <v>82</v>
      </c>
      <c r="AT122" s="160" t="s">
        <v>73</v>
      </c>
      <c r="AU122" s="160" t="s">
        <v>82</v>
      </c>
      <c r="AY122" s="152" t="s">
        <v>135</v>
      </c>
      <c r="BK122" s="161">
        <f>SUM(BK123:BK133)</f>
        <v>0</v>
      </c>
    </row>
    <row r="123" s="2" customFormat="1" ht="37.8" customHeight="1">
      <c r="A123" s="37"/>
      <c r="B123" s="164"/>
      <c r="C123" s="165" t="s">
        <v>179</v>
      </c>
      <c r="D123" s="165" t="s">
        <v>137</v>
      </c>
      <c r="E123" s="166" t="s">
        <v>697</v>
      </c>
      <c r="F123" s="167" t="s">
        <v>698</v>
      </c>
      <c r="G123" s="168" t="s">
        <v>187</v>
      </c>
      <c r="H123" s="169">
        <v>13</v>
      </c>
      <c r="I123" s="170"/>
      <c r="J123" s="171">
        <f>ROUND(I123*H123,2)</f>
        <v>0</v>
      </c>
      <c r="K123" s="172"/>
      <c r="L123" s="38"/>
      <c r="M123" s="173" t="s">
        <v>3</v>
      </c>
      <c r="N123" s="174" t="s">
        <v>45</v>
      </c>
      <c r="O123" s="71"/>
      <c r="P123" s="175">
        <f>O123*H123</f>
        <v>0</v>
      </c>
      <c r="Q123" s="175">
        <v>0.00131</v>
      </c>
      <c r="R123" s="175">
        <f>Q123*H123</f>
        <v>0.01703</v>
      </c>
      <c r="S123" s="175">
        <v>0</v>
      </c>
      <c r="T123" s="17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7" t="s">
        <v>141</v>
      </c>
      <c r="AT123" s="177" t="s">
        <v>137</v>
      </c>
      <c r="AU123" s="177" t="s">
        <v>84</v>
      </c>
      <c r="AY123" s="18" t="s">
        <v>135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8" t="s">
        <v>82</v>
      </c>
      <c r="BK123" s="178">
        <f>ROUND(I123*H123,2)</f>
        <v>0</v>
      </c>
      <c r="BL123" s="18" t="s">
        <v>141</v>
      </c>
      <c r="BM123" s="177" t="s">
        <v>699</v>
      </c>
    </row>
    <row r="124" s="13" customFormat="1">
      <c r="A124" s="13"/>
      <c r="B124" s="179"/>
      <c r="C124" s="13"/>
      <c r="D124" s="180" t="s">
        <v>143</v>
      </c>
      <c r="E124" s="181" t="s">
        <v>3</v>
      </c>
      <c r="F124" s="182" t="s">
        <v>700</v>
      </c>
      <c r="G124" s="13"/>
      <c r="H124" s="183">
        <v>13</v>
      </c>
      <c r="I124" s="184"/>
      <c r="J124" s="13"/>
      <c r="K124" s="13"/>
      <c r="L124" s="179"/>
      <c r="M124" s="185"/>
      <c r="N124" s="186"/>
      <c r="O124" s="186"/>
      <c r="P124" s="186"/>
      <c r="Q124" s="186"/>
      <c r="R124" s="186"/>
      <c r="S124" s="186"/>
      <c r="T124" s="18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1" t="s">
        <v>143</v>
      </c>
      <c r="AU124" s="181" t="s">
        <v>84</v>
      </c>
      <c r="AV124" s="13" t="s">
        <v>84</v>
      </c>
      <c r="AW124" s="13" t="s">
        <v>35</v>
      </c>
      <c r="AX124" s="13" t="s">
        <v>82</v>
      </c>
      <c r="AY124" s="181" t="s">
        <v>135</v>
      </c>
    </row>
    <row r="125" s="2" customFormat="1" ht="37.8" customHeight="1">
      <c r="A125" s="37"/>
      <c r="B125" s="164"/>
      <c r="C125" s="165" t="s">
        <v>184</v>
      </c>
      <c r="D125" s="165" t="s">
        <v>137</v>
      </c>
      <c r="E125" s="166" t="s">
        <v>701</v>
      </c>
      <c r="F125" s="167" t="s">
        <v>702</v>
      </c>
      <c r="G125" s="168" t="s">
        <v>187</v>
      </c>
      <c r="H125" s="169">
        <v>27</v>
      </c>
      <c r="I125" s="170"/>
      <c r="J125" s="171">
        <f>ROUND(I125*H125,2)</f>
        <v>0</v>
      </c>
      <c r="K125" s="172"/>
      <c r="L125" s="38"/>
      <c r="M125" s="173" t="s">
        <v>3</v>
      </c>
      <c r="N125" s="174" t="s">
        <v>45</v>
      </c>
      <c r="O125" s="71"/>
      <c r="P125" s="175">
        <f>O125*H125</f>
        <v>0</v>
      </c>
      <c r="Q125" s="175">
        <v>0.0074599999999999996</v>
      </c>
      <c r="R125" s="175">
        <f>Q125*H125</f>
        <v>0.20141999999999999</v>
      </c>
      <c r="S125" s="175">
        <v>0</v>
      </c>
      <c r="T125" s="17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7" t="s">
        <v>141</v>
      </c>
      <c r="AT125" s="177" t="s">
        <v>137</v>
      </c>
      <c r="AU125" s="177" t="s">
        <v>84</v>
      </c>
      <c r="AY125" s="18" t="s">
        <v>135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8" t="s">
        <v>82</v>
      </c>
      <c r="BK125" s="178">
        <f>ROUND(I125*H125,2)</f>
        <v>0</v>
      </c>
      <c r="BL125" s="18" t="s">
        <v>141</v>
      </c>
      <c r="BM125" s="177" t="s">
        <v>703</v>
      </c>
    </row>
    <row r="126" s="13" customFormat="1">
      <c r="A126" s="13"/>
      <c r="B126" s="179"/>
      <c r="C126" s="13"/>
      <c r="D126" s="180" t="s">
        <v>143</v>
      </c>
      <c r="E126" s="181" t="s">
        <v>3</v>
      </c>
      <c r="F126" s="182" t="s">
        <v>704</v>
      </c>
      <c r="G126" s="13"/>
      <c r="H126" s="183">
        <v>27</v>
      </c>
      <c r="I126" s="184"/>
      <c r="J126" s="13"/>
      <c r="K126" s="13"/>
      <c r="L126" s="179"/>
      <c r="M126" s="185"/>
      <c r="N126" s="186"/>
      <c r="O126" s="186"/>
      <c r="P126" s="186"/>
      <c r="Q126" s="186"/>
      <c r="R126" s="186"/>
      <c r="S126" s="186"/>
      <c r="T126" s="18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1" t="s">
        <v>143</v>
      </c>
      <c r="AU126" s="181" t="s">
        <v>84</v>
      </c>
      <c r="AV126" s="13" t="s">
        <v>84</v>
      </c>
      <c r="AW126" s="13" t="s">
        <v>35</v>
      </c>
      <c r="AX126" s="13" t="s">
        <v>82</v>
      </c>
      <c r="AY126" s="181" t="s">
        <v>135</v>
      </c>
    </row>
    <row r="127" s="2" customFormat="1" ht="37.8" customHeight="1">
      <c r="A127" s="37"/>
      <c r="B127" s="164"/>
      <c r="C127" s="165" t="s">
        <v>189</v>
      </c>
      <c r="D127" s="165" t="s">
        <v>137</v>
      </c>
      <c r="E127" s="166" t="s">
        <v>705</v>
      </c>
      <c r="F127" s="167" t="s">
        <v>706</v>
      </c>
      <c r="G127" s="168" t="s">
        <v>187</v>
      </c>
      <c r="H127" s="169">
        <v>13</v>
      </c>
      <c r="I127" s="170"/>
      <c r="J127" s="171">
        <f>ROUND(I127*H127,2)</f>
        <v>0</v>
      </c>
      <c r="K127" s="172"/>
      <c r="L127" s="38"/>
      <c r="M127" s="173" t="s">
        <v>3</v>
      </c>
      <c r="N127" s="174" t="s">
        <v>45</v>
      </c>
      <c r="O127" s="71"/>
      <c r="P127" s="175">
        <f>O127*H127</f>
        <v>0</v>
      </c>
      <c r="Q127" s="175">
        <v>0.01235</v>
      </c>
      <c r="R127" s="175">
        <f>Q127*H127</f>
        <v>0.16055</v>
      </c>
      <c r="S127" s="175">
        <v>0</v>
      </c>
      <c r="T127" s="17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7" t="s">
        <v>141</v>
      </c>
      <c r="AT127" s="177" t="s">
        <v>137</v>
      </c>
      <c r="AU127" s="177" t="s">
        <v>84</v>
      </c>
      <c r="AY127" s="18" t="s">
        <v>135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8" t="s">
        <v>82</v>
      </c>
      <c r="BK127" s="178">
        <f>ROUND(I127*H127,2)</f>
        <v>0</v>
      </c>
      <c r="BL127" s="18" t="s">
        <v>141</v>
      </c>
      <c r="BM127" s="177" t="s">
        <v>707</v>
      </c>
    </row>
    <row r="128" s="13" customFormat="1">
      <c r="A128" s="13"/>
      <c r="B128" s="179"/>
      <c r="C128" s="13"/>
      <c r="D128" s="180" t="s">
        <v>143</v>
      </c>
      <c r="E128" s="181" t="s">
        <v>3</v>
      </c>
      <c r="F128" s="182" t="s">
        <v>708</v>
      </c>
      <c r="G128" s="13"/>
      <c r="H128" s="183">
        <v>13</v>
      </c>
      <c r="I128" s="184"/>
      <c r="J128" s="13"/>
      <c r="K128" s="13"/>
      <c r="L128" s="179"/>
      <c r="M128" s="185"/>
      <c r="N128" s="186"/>
      <c r="O128" s="186"/>
      <c r="P128" s="186"/>
      <c r="Q128" s="186"/>
      <c r="R128" s="186"/>
      <c r="S128" s="186"/>
      <c r="T128" s="18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1" t="s">
        <v>143</v>
      </c>
      <c r="AU128" s="181" t="s">
        <v>84</v>
      </c>
      <c r="AV128" s="13" t="s">
        <v>84</v>
      </c>
      <c r="AW128" s="13" t="s">
        <v>35</v>
      </c>
      <c r="AX128" s="13" t="s">
        <v>82</v>
      </c>
      <c r="AY128" s="181" t="s">
        <v>135</v>
      </c>
    </row>
    <row r="129" s="2" customFormat="1" ht="37.8" customHeight="1">
      <c r="A129" s="37"/>
      <c r="B129" s="164"/>
      <c r="C129" s="165" t="s">
        <v>198</v>
      </c>
      <c r="D129" s="165" t="s">
        <v>137</v>
      </c>
      <c r="E129" s="166" t="s">
        <v>709</v>
      </c>
      <c r="F129" s="167" t="s">
        <v>710</v>
      </c>
      <c r="G129" s="168" t="s">
        <v>182</v>
      </c>
      <c r="H129" s="169">
        <v>1</v>
      </c>
      <c r="I129" s="170"/>
      <c r="J129" s="171">
        <f>ROUND(I129*H129,2)</f>
        <v>0</v>
      </c>
      <c r="K129" s="172"/>
      <c r="L129" s="38"/>
      <c r="M129" s="173" t="s">
        <v>3</v>
      </c>
      <c r="N129" s="174" t="s">
        <v>45</v>
      </c>
      <c r="O129" s="71"/>
      <c r="P129" s="175">
        <f>O129*H129</f>
        <v>0</v>
      </c>
      <c r="Q129" s="175">
        <v>0.068769999999999998</v>
      </c>
      <c r="R129" s="175">
        <f>Q129*H129</f>
        <v>0.068769999999999998</v>
      </c>
      <c r="S129" s="175">
        <v>0</v>
      </c>
      <c r="T129" s="17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7" t="s">
        <v>141</v>
      </c>
      <c r="AT129" s="177" t="s">
        <v>137</v>
      </c>
      <c r="AU129" s="177" t="s">
        <v>84</v>
      </c>
      <c r="AY129" s="18" t="s">
        <v>135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8" t="s">
        <v>82</v>
      </c>
      <c r="BK129" s="178">
        <f>ROUND(I129*H129,2)</f>
        <v>0</v>
      </c>
      <c r="BL129" s="18" t="s">
        <v>141</v>
      </c>
      <c r="BM129" s="177" t="s">
        <v>711</v>
      </c>
    </row>
    <row r="130" s="2" customFormat="1" ht="37.8" customHeight="1">
      <c r="A130" s="37"/>
      <c r="B130" s="164"/>
      <c r="C130" s="165" t="s">
        <v>203</v>
      </c>
      <c r="D130" s="165" t="s">
        <v>137</v>
      </c>
      <c r="E130" s="166" t="s">
        <v>712</v>
      </c>
      <c r="F130" s="167" t="s">
        <v>713</v>
      </c>
      <c r="G130" s="168" t="s">
        <v>182</v>
      </c>
      <c r="H130" s="169">
        <v>1</v>
      </c>
      <c r="I130" s="170"/>
      <c r="J130" s="171">
        <f>ROUND(I130*H130,2)</f>
        <v>0</v>
      </c>
      <c r="K130" s="172"/>
      <c r="L130" s="38"/>
      <c r="M130" s="173" t="s">
        <v>3</v>
      </c>
      <c r="N130" s="174" t="s">
        <v>45</v>
      </c>
      <c r="O130" s="71"/>
      <c r="P130" s="175">
        <f>O130*H130</f>
        <v>0</v>
      </c>
      <c r="Q130" s="175">
        <v>0.01136</v>
      </c>
      <c r="R130" s="175">
        <f>Q130*H130</f>
        <v>0.01136</v>
      </c>
      <c r="S130" s="175">
        <v>0</v>
      </c>
      <c r="T130" s="17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7" t="s">
        <v>141</v>
      </c>
      <c r="AT130" s="177" t="s">
        <v>137</v>
      </c>
      <c r="AU130" s="177" t="s">
        <v>84</v>
      </c>
      <c r="AY130" s="18" t="s">
        <v>135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8" t="s">
        <v>82</v>
      </c>
      <c r="BK130" s="178">
        <f>ROUND(I130*H130,2)</f>
        <v>0</v>
      </c>
      <c r="BL130" s="18" t="s">
        <v>141</v>
      </c>
      <c r="BM130" s="177" t="s">
        <v>714</v>
      </c>
    </row>
    <row r="131" s="2" customFormat="1" ht="49.05" customHeight="1">
      <c r="A131" s="37"/>
      <c r="B131" s="164"/>
      <c r="C131" s="165" t="s">
        <v>209</v>
      </c>
      <c r="D131" s="165" t="s">
        <v>137</v>
      </c>
      <c r="E131" s="166" t="s">
        <v>715</v>
      </c>
      <c r="F131" s="167" t="s">
        <v>716</v>
      </c>
      <c r="G131" s="168" t="s">
        <v>182</v>
      </c>
      <c r="H131" s="169">
        <v>1</v>
      </c>
      <c r="I131" s="170"/>
      <c r="J131" s="171">
        <f>ROUND(I131*H131,2)</f>
        <v>0</v>
      </c>
      <c r="K131" s="172"/>
      <c r="L131" s="38"/>
      <c r="M131" s="173" t="s">
        <v>3</v>
      </c>
      <c r="N131" s="174" t="s">
        <v>45</v>
      </c>
      <c r="O131" s="71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7" t="s">
        <v>141</v>
      </c>
      <c r="AT131" s="177" t="s">
        <v>137</v>
      </c>
      <c r="AU131" s="177" t="s">
        <v>84</v>
      </c>
      <c r="AY131" s="18" t="s">
        <v>135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8" t="s">
        <v>82</v>
      </c>
      <c r="BK131" s="178">
        <f>ROUND(I131*H131,2)</f>
        <v>0</v>
      </c>
      <c r="BL131" s="18" t="s">
        <v>141</v>
      </c>
      <c r="BM131" s="177" t="s">
        <v>717</v>
      </c>
    </row>
    <row r="132" s="2" customFormat="1" ht="37.8" customHeight="1">
      <c r="A132" s="37"/>
      <c r="B132" s="164"/>
      <c r="C132" s="165" t="s">
        <v>9</v>
      </c>
      <c r="D132" s="165" t="s">
        <v>137</v>
      </c>
      <c r="E132" s="166" t="s">
        <v>718</v>
      </c>
      <c r="F132" s="167" t="s">
        <v>719</v>
      </c>
      <c r="G132" s="168" t="s">
        <v>182</v>
      </c>
      <c r="H132" s="169">
        <v>1</v>
      </c>
      <c r="I132" s="170"/>
      <c r="J132" s="171">
        <f>ROUND(I132*H132,2)</f>
        <v>0</v>
      </c>
      <c r="K132" s="172"/>
      <c r="L132" s="38"/>
      <c r="M132" s="173" t="s">
        <v>3</v>
      </c>
      <c r="N132" s="174" t="s">
        <v>45</v>
      </c>
      <c r="O132" s="71"/>
      <c r="P132" s="175">
        <f>O132*H132</f>
        <v>0</v>
      </c>
      <c r="Q132" s="175">
        <v>0.036360000000000003</v>
      </c>
      <c r="R132" s="175">
        <f>Q132*H132</f>
        <v>0.036360000000000003</v>
      </c>
      <c r="S132" s="175">
        <v>0</v>
      </c>
      <c r="T132" s="17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7" t="s">
        <v>141</v>
      </c>
      <c r="AT132" s="177" t="s">
        <v>137</v>
      </c>
      <c r="AU132" s="177" t="s">
        <v>84</v>
      </c>
      <c r="AY132" s="18" t="s">
        <v>135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8" t="s">
        <v>82</v>
      </c>
      <c r="BK132" s="178">
        <f>ROUND(I132*H132,2)</f>
        <v>0</v>
      </c>
      <c r="BL132" s="18" t="s">
        <v>141</v>
      </c>
      <c r="BM132" s="177" t="s">
        <v>720</v>
      </c>
    </row>
    <row r="133" s="2" customFormat="1" ht="14.4" customHeight="1">
      <c r="A133" s="37"/>
      <c r="B133" s="164"/>
      <c r="C133" s="165" t="s">
        <v>220</v>
      </c>
      <c r="D133" s="165" t="s">
        <v>137</v>
      </c>
      <c r="E133" s="166" t="s">
        <v>721</v>
      </c>
      <c r="F133" s="167" t="s">
        <v>722</v>
      </c>
      <c r="G133" s="168" t="s">
        <v>187</v>
      </c>
      <c r="H133" s="169">
        <v>5</v>
      </c>
      <c r="I133" s="170"/>
      <c r="J133" s="171">
        <f>ROUND(I133*H133,2)</f>
        <v>0</v>
      </c>
      <c r="K133" s="172"/>
      <c r="L133" s="38"/>
      <c r="M133" s="173" t="s">
        <v>3</v>
      </c>
      <c r="N133" s="174" t="s">
        <v>45</v>
      </c>
      <c r="O133" s="71"/>
      <c r="P133" s="175">
        <f>O133*H133</f>
        <v>0</v>
      </c>
      <c r="Q133" s="175">
        <v>6.0000000000000002E-05</v>
      </c>
      <c r="R133" s="175">
        <f>Q133*H133</f>
        <v>0.00030000000000000003</v>
      </c>
      <c r="S133" s="175">
        <v>0</v>
      </c>
      <c r="T133" s="17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7" t="s">
        <v>141</v>
      </c>
      <c r="AT133" s="177" t="s">
        <v>137</v>
      </c>
      <c r="AU133" s="177" t="s">
        <v>84</v>
      </c>
      <c r="AY133" s="18" t="s">
        <v>135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8" t="s">
        <v>82</v>
      </c>
      <c r="BK133" s="178">
        <f>ROUND(I133*H133,2)</f>
        <v>0</v>
      </c>
      <c r="BL133" s="18" t="s">
        <v>141</v>
      </c>
      <c r="BM133" s="177" t="s">
        <v>723</v>
      </c>
    </row>
    <row r="134" s="12" customFormat="1" ht="22.8" customHeight="1">
      <c r="A134" s="12"/>
      <c r="B134" s="151"/>
      <c r="C134" s="12"/>
      <c r="D134" s="152" t="s">
        <v>73</v>
      </c>
      <c r="E134" s="162" t="s">
        <v>179</v>
      </c>
      <c r="F134" s="162" t="s">
        <v>724</v>
      </c>
      <c r="G134" s="12"/>
      <c r="H134" s="12"/>
      <c r="I134" s="154"/>
      <c r="J134" s="163">
        <f>BK134</f>
        <v>0</v>
      </c>
      <c r="K134" s="12"/>
      <c r="L134" s="151"/>
      <c r="M134" s="156"/>
      <c r="N134" s="157"/>
      <c r="O134" s="157"/>
      <c r="P134" s="158">
        <f>SUM(P135:P137)</f>
        <v>0</v>
      </c>
      <c r="Q134" s="157"/>
      <c r="R134" s="158">
        <f>SUM(R135:R137)</f>
        <v>0</v>
      </c>
      <c r="S134" s="157"/>
      <c r="T134" s="159">
        <f>SUM(T135:T137)</f>
        <v>1.145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2" t="s">
        <v>82</v>
      </c>
      <c r="AT134" s="160" t="s">
        <v>73</v>
      </c>
      <c r="AU134" s="160" t="s">
        <v>82</v>
      </c>
      <c r="AY134" s="152" t="s">
        <v>135</v>
      </c>
      <c r="BK134" s="161">
        <f>SUM(BK135:BK137)</f>
        <v>0</v>
      </c>
    </row>
    <row r="135" s="2" customFormat="1" ht="37.8" customHeight="1">
      <c r="A135" s="37"/>
      <c r="B135" s="164"/>
      <c r="C135" s="165" t="s">
        <v>236</v>
      </c>
      <c r="D135" s="165" t="s">
        <v>137</v>
      </c>
      <c r="E135" s="166" t="s">
        <v>725</v>
      </c>
      <c r="F135" s="167" t="s">
        <v>726</v>
      </c>
      <c r="G135" s="168" t="s">
        <v>182</v>
      </c>
      <c r="H135" s="169">
        <v>1</v>
      </c>
      <c r="I135" s="170"/>
      <c r="J135" s="171">
        <f>ROUND(I135*H135,2)</f>
        <v>0</v>
      </c>
      <c r="K135" s="172"/>
      <c r="L135" s="38"/>
      <c r="M135" s="173" t="s">
        <v>3</v>
      </c>
      <c r="N135" s="174" t="s">
        <v>45</v>
      </c>
      <c r="O135" s="71"/>
      <c r="P135" s="175">
        <f>O135*H135</f>
        <v>0</v>
      </c>
      <c r="Q135" s="175">
        <v>0</v>
      </c>
      <c r="R135" s="175">
        <f>Q135*H135</f>
        <v>0</v>
      </c>
      <c r="S135" s="175">
        <v>0.0070000000000000001</v>
      </c>
      <c r="T135" s="176">
        <f>S135*H135</f>
        <v>0.0070000000000000001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7" t="s">
        <v>141</v>
      </c>
      <c r="AT135" s="177" t="s">
        <v>137</v>
      </c>
      <c r="AU135" s="177" t="s">
        <v>84</v>
      </c>
      <c r="AY135" s="18" t="s">
        <v>135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8" t="s">
        <v>82</v>
      </c>
      <c r="BK135" s="178">
        <f>ROUND(I135*H135,2)</f>
        <v>0</v>
      </c>
      <c r="BL135" s="18" t="s">
        <v>141</v>
      </c>
      <c r="BM135" s="177" t="s">
        <v>727</v>
      </c>
    </row>
    <row r="136" s="2" customFormat="1" ht="37.8" customHeight="1">
      <c r="A136" s="37"/>
      <c r="B136" s="164"/>
      <c r="C136" s="165" t="s">
        <v>240</v>
      </c>
      <c r="D136" s="165" t="s">
        <v>137</v>
      </c>
      <c r="E136" s="166" t="s">
        <v>728</v>
      </c>
      <c r="F136" s="167" t="s">
        <v>729</v>
      </c>
      <c r="G136" s="168" t="s">
        <v>182</v>
      </c>
      <c r="H136" s="169">
        <v>2</v>
      </c>
      <c r="I136" s="170"/>
      <c r="J136" s="171">
        <f>ROUND(I136*H136,2)</f>
        <v>0</v>
      </c>
      <c r="K136" s="172"/>
      <c r="L136" s="38"/>
      <c r="M136" s="173" t="s">
        <v>3</v>
      </c>
      <c r="N136" s="174" t="s">
        <v>45</v>
      </c>
      <c r="O136" s="71"/>
      <c r="P136" s="175">
        <f>O136*H136</f>
        <v>0</v>
      </c>
      <c r="Q136" s="175">
        <v>0</v>
      </c>
      <c r="R136" s="175">
        <f>Q136*H136</f>
        <v>0</v>
      </c>
      <c r="S136" s="175">
        <v>0.119</v>
      </c>
      <c r="T136" s="176">
        <f>S136*H136</f>
        <v>0.23799999999999999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7" t="s">
        <v>141</v>
      </c>
      <c r="AT136" s="177" t="s">
        <v>137</v>
      </c>
      <c r="AU136" s="177" t="s">
        <v>84</v>
      </c>
      <c r="AY136" s="18" t="s">
        <v>135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8" t="s">
        <v>82</v>
      </c>
      <c r="BK136" s="178">
        <f>ROUND(I136*H136,2)</f>
        <v>0</v>
      </c>
      <c r="BL136" s="18" t="s">
        <v>141</v>
      </c>
      <c r="BM136" s="177" t="s">
        <v>730</v>
      </c>
    </row>
    <row r="137" s="2" customFormat="1" ht="37.8" customHeight="1">
      <c r="A137" s="37"/>
      <c r="B137" s="164"/>
      <c r="C137" s="165" t="s">
        <v>245</v>
      </c>
      <c r="D137" s="165" t="s">
        <v>137</v>
      </c>
      <c r="E137" s="166" t="s">
        <v>731</v>
      </c>
      <c r="F137" s="167" t="s">
        <v>732</v>
      </c>
      <c r="G137" s="168" t="s">
        <v>187</v>
      </c>
      <c r="H137" s="169">
        <v>50</v>
      </c>
      <c r="I137" s="170"/>
      <c r="J137" s="171">
        <f>ROUND(I137*H137,2)</f>
        <v>0</v>
      </c>
      <c r="K137" s="172"/>
      <c r="L137" s="38"/>
      <c r="M137" s="173" t="s">
        <v>3</v>
      </c>
      <c r="N137" s="174" t="s">
        <v>45</v>
      </c>
      <c r="O137" s="71"/>
      <c r="P137" s="175">
        <f>O137*H137</f>
        <v>0</v>
      </c>
      <c r="Q137" s="175">
        <v>0</v>
      </c>
      <c r="R137" s="175">
        <f>Q137*H137</f>
        <v>0</v>
      </c>
      <c r="S137" s="175">
        <v>0.017999999999999999</v>
      </c>
      <c r="T137" s="176">
        <f>S137*H137</f>
        <v>0.89999999999999991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7" t="s">
        <v>141</v>
      </c>
      <c r="AT137" s="177" t="s">
        <v>137</v>
      </c>
      <c r="AU137" s="177" t="s">
        <v>84</v>
      </c>
      <c r="AY137" s="18" t="s">
        <v>135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8" t="s">
        <v>82</v>
      </c>
      <c r="BK137" s="178">
        <f>ROUND(I137*H137,2)</f>
        <v>0</v>
      </c>
      <c r="BL137" s="18" t="s">
        <v>141</v>
      </c>
      <c r="BM137" s="177" t="s">
        <v>733</v>
      </c>
    </row>
    <row r="138" s="12" customFormat="1" ht="22.8" customHeight="1">
      <c r="A138" s="12"/>
      <c r="B138" s="151"/>
      <c r="C138" s="12"/>
      <c r="D138" s="152" t="s">
        <v>73</v>
      </c>
      <c r="E138" s="162" t="s">
        <v>344</v>
      </c>
      <c r="F138" s="162" t="s">
        <v>345</v>
      </c>
      <c r="G138" s="12"/>
      <c r="H138" s="12"/>
      <c r="I138" s="154"/>
      <c r="J138" s="163">
        <f>BK138</f>
        <v>0</v>
      </c>
      <c r="K138" s="12"/>
      <c r="L138" s="151"/>
      <c r="M138" s="156"/>
      <c r="N138" s="157"/>
      <c r="O138" s="157"/>
      <c r="P138" s="158">
        <f>SUM(P139:P142)</f>
        <v>0</v>
      </c>
      <c r="Q138" s="157"/>
      <c r="R138" s="158">
        <f>SUM(R139:R142)</f>
        <v>0</v>
      </c>
      <c r="S138" s="157"/>
      <c r="T138" s="15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2" t="s">
        <v>82</v>
      </c>
      <c r="AT138" s="160" t="s">
        <v>73</v>
      </c>
      <c r="AU138" s="160" t="s">
        <v>82</v>
      </c>
      <c r="AY138" s="152" t="s">
        <v>135</v>
      </c>
      <c r="BK138" s="161">
        <f>SUM(BK139:BK142)</f>
        <v>0</v>
      </c>
    </row>
    <row r="139" s="2" customFormat="1" ht="24.15" customHeight="1">
      <c r="A139" s="37"/>
      <c r="B139" s="164"/>
      <c r="C139" s="165" t="s">
        <v>249</v>
      </c>
      <c r="D139" s="165" t="s">
        <v>137</v>
      </c>
      <c r="E139" s="166" t="s">
        <v>734</v>
      </c>
      <c r="F139" s="167" t="s">
        <v>360</v>
      </c>
      <c r="G139" s="168" t="s">
        <v>168</v>
      </c>
      <c r="H139" s="169">
        <v>1.145</v>
      </c>
      <c r="I139" s="170"/>
      <c r="J139" s="171">
        <f>ROUND(I139*H139,2)</f>
        <v>0</v>
      </c>
      <c r="K139" s="172"/>
      <c r="L139" s="38"/>
      <c r="M139" s="173" t="s">
        <v>3</v>
      </c>
      <c r="N139" s="174" t="s">
        <v>45</v>
      </c>
      <c r="O139" s="71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7" t="s">
        <v>141</v>
      </c>
      <c r="AT139" s="177" t="s">
        <v>137</v>
      </c>
      <c r="AU139" s="177" t="s">
        <v>84</v>
      </c>
      <c r="AY139" s="18" t="s">
        <v>135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8" t="s">
        <v>82</v>
      </c>
      <c r="BK139" s="178">
        <f>ROUND(I139*H139,2)</f>
        <v>0</v>
      </c>
      <c r="BL139" s="18" t="s">
        <v>141</v>
      </c>
      <c r="BM139" s="177" t="s">
        <v>735</v>
      </c>
    </row>
    <row r="140" s="2" customFormat="1" ht="37.8" customHeight="1">
      <c r="A140" s="37"/>
      <c r="B140" s="164"/>
      <c r="C140" s="165" t="s">
        <v>8</v>
      </c>
      <c r="D140" s="165" t="s">
        <v>137</v>
      </c>
      <c r="E140" s="166" t="s">
        <v>736</v>
      </c>
      <c r="F140" s="167" t="s">
        <v>364</v>
      </c>
      <c r="G140" s="168" t="s">
        <v>168</v>
      </c>
      <c r="H140" s="169">
        <v>45.799999999999997</v>
      </c>
      <c r="I140" s="170"/>
      <c r="J140" s="171">
        <f>ROUND(I140*H140,2)</f>
        <v>0</v>
      </c>
      <c r="K140" s="172"/>
      <c r="L140" s="38"/>
      <c r="M140" s="173" t="s">
        <v>3</v>
      </c>
      <c r="N140" s="174" t="s">
        <v>45</v>
      </c>
      <c r="O140" s="71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7" t="s">
        <v>141</v>
      </c>
      <c r="AT140" s="177" t="s">
        <v>137</v>
      </c>
      <c r="AU140" s="177" t="s">
        <v>84</v>
      </c>
      <c r="AY140" s="18" t="s">
        <v>135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8" t="s">
        <v>82</v>
      </c>
      <c r="BK140" s="178">
        <f>ROUND(I140*H140,2)</f>
        <v>0</v>
      </c>
      <c r="BL140" s="18" t="s">
        <v>141</v>
      </c>
      <c r="BM140" s="177" t="s">
        <v>737</v>
      </c>
    </row>
    <row r="141" s="13" customFormat="1">
      <c r="A141" s="13"/>
      <c r="B141" s="179"/>
      <c r="C141" s="13"/>
      <c r="D141" s="180" t="s">
        <v>143</v>
      </c>
      <c r="E141" s="13"/>
      <c r="F141" s="182" t="s">
        <v>738</v>
      </c>
      <c r="G141" s="13"/>
      <c r="H141" s="183">
        <v>45.799999999999997</v>
      </c>
      <c r="I141" s="184"/>
      <c r="J141" s="13"/>
      <c r="K141" s="13"/>
      <c r="L141" s="179"/>
      <c r="M141" s="185"/>
      <c r="N141" s="186"/>
      <c r="O141" s="186"/>
      <c r="P141" s="186"/>
      <c r="Q141" s="186"/>
      <c r="R141" s="186"/>
      <c r="S141" s="186"/>
      <c r="T141" s="18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1" t="s">
        <v>143</v>
      </c>
      <c r="AU141" s="181" t="s">
        <v>84</v>
      </c>
      <c r="AV141" s="13" t="s">
        <v>84</v>
      </c>
      <c r="AW141" s="13" t="s">
        <v>4</v>
      </c>
      <c r="AX141" s="13" t="s">
        <v>82</v>
      </c>
      <c r="AY141" s="181" t="s">
        <v>135</v>
      </c>
    </row>
    <row r="142" s="2" customFormat="1" ht="24.15" customHeight="1">
      <c r="A142" s="37"/>
      <c r="B142" s="164"/>
      <c r="C142" s="165" t="s">
        <v>257</v>
      </c>
      <c r="D142" s="165" t="s">
        <v>137</v>
      </c>
      <c r="E142" s="166" t="s">
        <v>739</v>
      </c>
      <c r="F142" s="167" t="s">
        <v>740</v>
      </c>
      <c r="G142" s="168" t="s">
        <v>168</v>
      </c>
      <c r="H142" s="169">
        <v>1.145</v>
      </c>
      <c r="I142" s="170"/>
      <c r="J142" s="171">
        <f>ROUND(I142*H142,2)</f>
        <v>0</v>
      </c>
      <c r="K142" s="172"/>
      <c r="L142" s="38"/>
      <c r="M142" s="173" t="s">
        <v>3</v>
      </c>
      <c r="N142" s="174" t="s">
        <v>45</v>
      </c>
      <c r="O142" s="71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7" t="s">
        <v>141</v>
      </c>
      <c r="AT142" s="177" t="s">
        <v>137</v>
      </c>
      <c r="AU142" s="177" t="s">
        <v>84</v>
      </c>
      <c r="AY142" s="18" t="s">
        <v>135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8" t="s">
        <v>82</v>
      </c>
      <c r="BK142" s="178">
        <f>ROUND(I142*H142,2)</f>
        <v>0</v>
      </c>
      <c r="BL142" s="18" t="s">
        <v>141</v>
      </c>
      <c r="BM142" s="177" t="s">
        <v>741</v>
      </c>
    </row>
    <row r="143" s="12" customFormat="1" ht="22.8" customHeight="1">
      <c r="A143" s="12"/>
      <c r="B143" s="151"/>
      <c r="C143" s="12"/>
      <c r="D143" s="152" t="s">
        <v>73</v>
      </c>
      <c r="E143" s="162" t="s">
        <v>371</v>
      </c>
      <c r="F143" s="162" t="s">
        <v>372</v>
      </c>
      <c r="G143" s="12"/>
      <c r="H143" s="12"/>
      <c r="I143" s="154"/>
      <c r="J143" s="163">
        <f>BK143</f>
        <v>0</v>
      </c>
      <c r="K143" s="12"/>
      <c r="L143" s="151"/>
      <c r="M143" s="156"/>
      <c r="N143" s="157"/>
      <c r="O143" s="157"/>
      <c r="P143" s="158">
        <f>P144</f>
        <v>0</v>
      </c>
      <c r="Q143" s="157"/>
      <c r="R143" s="158">
        <f>R144</f>
        <v>0</v>
      </c>
      <c r="S143" s="157"/>
      <c r="T143" s="159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2" t="s">
        <v>82</v>
      </c>
      <c r="AT143" s="160" t="s">
        <v>73</v>
      </c>
      <c r="AU143" s="160" t="s">
        <v>82</v>
      </c>
      <c r="AY143" s="152" t="s">
        <v>135</v>
      </c>
      <c r="BK143" s="161">
        <f>BK144</f>
        <v>0</v>
      </c>
    </row>
    <row r="144" s="2" customFormat="1" ht="49.05" customHeight="1">
      <c r="A144" s="37"/>
      <c r="B144" s="164"/>
      <c r="C144" s="165" t="s">
        <v>261</v>
      </c>
      <c r="D144" s="165" t="s">
        <v>137</v>
      </c>
      <c r="E144" s="166" t="s">
        <v>742</v>
      </c>
      <c r="F144" s="167" t="s">
        <v>743</v>
      </c>
      <c r="G144" s="168" t="s">
        <v>168</v>
      </c>
      <c r="H144" s="169">
        <v>24.364999999999998</v>
      </c>
      <c r="I144" s="170"/>
      <c r="J144" s="171">
        <f>ROUND(I144*H144,2)</f>
        <v>0</v>
      </c>
      <c r="K144" s="172"/>
      <c r="L144" s="38"/>
      <c r="M144" s="173" t="s">
        <v>3</v>
      </c>
      <c r="N144" s="174" t="s">
        <v>45</v>
      </c>
      <c r="O144" s="71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7" t="s">
        <v>141</v>
      </c>
      <c r="AT144" s="177" t="s">
        <v>137</v>
      </c>
      <c r="AU144" s="177" t="s">
        <v>84</v>
      </c>
      <c r="AY144" s="18" t="s">
        <v>135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8" t="s">
        <v>82</v>
      </c>
      <c r="BK144" s="178">
        <f>ROUND(I144*H144,2)</f>
        <v>0</v>
      </c>
      <c r="BL144" s="18" t="s">
        <v>141</v>
      </c>
      <c r="BM144" s="177" t="s">
        <v>744</v>
      </c>
    </row>
    <row r="145" s="12" customFormat="1" ht="25.92" customHeight="1">
      <c r="A145" s="12"/>
      <c r="B145" s="151"/>
      <c r="C145" s="12"/>
      <c r="D145" s="152" t="s">
        <v>73</v>
      </c>
      <c r="E145" s="153" t="s">
        <v>377</v>
      </c>
      <c r="F145" s="153" t="s">
        <v>378</v>
      </c>
      <c r="G145" s="12"/>
      <c r="H145" s="12"/>
      <c r="I145" s="154"/>
      <c r="J145" s="155">
        <f>BK145</f>
        <v>0</v>
      </c>
      <c r="K145" s="12"/>
      <c r="L145" s="151"/>
      <c r="M145" s="156"/>
      <c r="N145" s="157"/>
      <c r="O145" s="157"/>
      <c r="P145" s="158">
        <f>P146+P160+P171+P185</f>
        <v>0</v>
      </c>
      <c r="Q145" s="157"/>
      <c r="R145" s="158">
        <f>R146+R160+R171+R185</f>
        <v>0.61075000000000002</v>
      </c>
      <c r="S145" s="157"/>
      <c r="T145" s="159">
        <f>T146+T160+T171+T185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84</v>
      </c>
      <c r="AT145" s="160" t="s">
        <v>73</v>
      </c>
      <c r="AU145" s="160" t="s">
        <v>74</v>
      </c>
      <c r="AY145" s="152" t="s">
        <v>135</v>
      </c>
      <c r="BK145" s="161">
        <f>BK146+BK160+BK171+BK185</f>
        <v>0</v>
      </c>
    </row>
    <row r="146" s="12" customFormat="1" ht="22.8" customHeight="1">
      <c r="A146" s="12"/>
      <c r="B146" s="151"/>
      <c r="C146" s="12"/>
      <c r="D146" s="152" t="s">
        <v>73</v>
      </c>
      <c r="E146" s="162" t="s">
        <v>745</v>
      </c>
      <c r="F146" s="162" t="s">
        <v>746</v>
      </c>
      <c r="G146" s="12"/>
      <c r="H146" s="12"/>
      <c r="I146" s="154"/>
      <c r="J146" s="163">
        <f>BK146</f>
        <v>0</v>
      </c>
      <c r="K146" s="12"/>
      <c r="L146" s="151"/>
      <c r="M146" s="156"/>
      <c r="N146" s="157"/>
      <c r="O146" s="157"/>
      <c r="P146" s="158">
        <f>SUM(P147:P159)</f>
        <v>0</v>
      </c>
      <c r="Q146" s="157"/>
      <c r="R146" s="158">
        <f>SUM(R147:R159)</f>
        <v>0.040510000000000004</v>
      </c>
      <c r="S146" s="157"/>
      <c r="T146" s="159">
        <f>SUM(T147:T159)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2" t="s">
        <v>84</v>
      </c>
      <c r="AT146" s="160" t="s">
        <v>73</v>
      </c>
      <c r="AU146" s="160" t="s">
        <v>82</v>
      </c>
      <c r="AY146" s="152" t="s">
        <v>135</v>
      </c>
      <c r="BK146" s="161">
        <f>SUM(BK147:BK159)</f>
        <v>0</v>
      </c>
    </row>
    <row r="147" s="2" customFormat="1" ht="24.15" customHeight="1">
      <c r="A147" s="37"/>
      <c r="B147" s="164"/>
      <c r="C147" s="165" t="s">
        <v>265</v>
      </c>
      <c r="D147" s="165" t="s">
        <v>137</v>
      </c>
      <c r="E147" s="166" t="s">
        <v>747</v>
      </c>
      <c r="F147" s="167" t="s">
        <v>748</v>
      </c>
      <c r="G147" s="168" t="s">
        <v>187</v>
      </c>
      <c r="H147" s="169">
        <v>17</v>
      </c>
      <c r="I147" s="170"/>
      <c r="J147" s="171">
        <f>ROUND(I147*H147,2)</f>
        <v>0</v>
      </c>
      <c r="K147" s="172"/>
      <c r="L147" s="38"/>
      <c r="M147" s="173" t="s">
        <v>3</v>
      </c>
      <c r="N147" s="174" t="s">
        <v>45</v>
      </c>
      <c r="O147" s="71"/>
      <c r="P147" s="175">
        <f>O147*H147</f>
        <v>0</v>
      </c>
      <c r="Q147" s="175">
        <v>0.00035</v>
      </c>
      <c r="R147" s="175">
        <f>Q147*H147</f>
        <v>0.0059499999999999996</v>
      </c>
      <c r="S147" s="175">
        <v>0</v>
      </c>
      <c r="T147" s="17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7" t="s">
        <v>220</v>
      </c>
      <c r="AT147" s="177" t="s">
        <v>137</v>
      </c>
      <c r="AU147" s="177" t="s">
        <v>84</v>
      </c>
      <c r="AY147" s="18" t="s">
        <v>135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8" t="s">
        <v>82</v>
      </c>
      <c r="BK147" s="178">
        <f>ROUND(I147*H147,2)</f>
        <v>0</v>
      </c>
      <c r="BL147" s="18" t="s">
        <v>220</v>
      </c>
      <c r="BM147" s="177" t="s">
        <v>749</v>
      </c>
    </row>
    <row r="148" s="2" customFormat="1" ht="14.4" customHeight="1">
      <c r="A148" s="37"/>
      <c r="B148" s="164"/>
      <c r="C148" s="165" t="s">
        <v>269</v>
      </c>
      <c r="D148" s="165" t="s">
        <v>137</v>
      </c>
      <c r="E148" s="166" t="s">
        <v>750</v>
      </c>
      <c r="F148" s="167" t="s">
        <v>751</v>
      </c>
      <c r="G148" s="168" t="s">
        <v>187</v>
      </c>
      <c r="H148" s="169">
        <v>10</v>
      </c>
      <c r="I148" s="170"/>
      <c r="J148" s="171">
        <f>ROUND(I148*H148,2)</f>
        <v>0</v>
      </c>
      <c r="K148" s="172"/>
      <c r="L148" s="38"/>
      <c r="M148" s="173" t="s">
        <v>3</v>
      </c>
      <c r="N148" s="174" t="s">
        <v>45</v>
      </c>
      <c r="O148" s="71"/>
      <c r="P148" s="175">
        <f>O148*H148</f>
        <v>0</v>
      </c>
      <c r="Q148" s="175">
        <v>0.00071000000000000002</v>
      </c>
      <c r="R148" s="175">
        <f>Q148*H148</f>
        <v>0.0071000000000000004</v>
      </c>
      <c r="S148" s="175">
        <v>0</v>
      </c>
      <c r="T148" s="17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7" t="s">
        <v>220</v>
      </c>
      <c r="AT148" s="177" t="s">
        <v>137</v>
      </c>
      <c r="AU148" s="177" t="s">
        <v>84</v>
      </c>
      <c r="AY148" s="18" t="s">
        <v>135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8" t="s">
        <v>82</v>
      </c>
      <c r="BK148" s="178">
        <f>ROUND(I148*H148,2)</f>
        <v>0</v>
      </c>
      <c r="BL148" s="18" t="s">
        <v>220</v>
      </c>
      <c r="BM148" s="177" t="s">
        <v>752</v>
      </c>
    </row>
    <row r="149" s="2" customFormat="1" ht="24.15" customHeight="1">
      <c r="A149" s="37"/>
      <c r="B149" s="164"/>
      <c r="C149" s="165" t="s">
        <v>273</v>
      </c>
      <c r="D149" s="165" t="s">
        <v>137</v>
      </c>
      <c r="E149" s="166" t="s">
        <v>753</v>
      </c>
      <c r="F149" s="167" t="s">
        <v>754</v>
      </c>
      <c r="G149" s="168" t="s">
        <v>187</v>
      </c>
      <c r="H149" s="169">
        <v>10</v>
      </c>
      <c r="I149" s="170"/>
      <c r="J149" s="171">
        <f>ROUND(I149*H149,2)</f>
        <v>0</v>
      </c>
      <c r="K149" s="172"/>
      <c r="L149" s="38"/>
      <c r="M149" s="173" t="s">
        <v>3</v>
      </c>
      <c r="N149" s="174" t="s">
        <v>45</v>
      </c>
      <c r="O149" s="71"/>
      <c r="P149" s="175">
        <f>O149*H149</f>
        <v>0</v>
      </c>
      <c r="Q149" s="175">
        <v>0.00114</v>
      </c>
      <c r="R149" s="175">
        <f>Q149*H149</f>
        <v>0.0114</v>
      </c>
      <c r="S149" s="175">
        <v>0</v>
      </c>
      <c r="T149" s="17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7" t="s">
        <v>220</v>
      </c>
      <c r="AT149" s="177" t="s">
        <v>137</v>
      </c>
      <c r="AU149" s="177" t="s">
        <v>84</v>
      </c>
      <c r="AY149" s="18" t="s">
        <v>135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8" t="s">
        <v>82</v>
      </c>
      <c r="BK149" s="178">
        <f>ROUND(I149*H149,2)</f>
        <v>0</v>
      </c>
      <c r="BL149" s="18" t="s">
        <v>220</v>
      </c>
      <c r="BM149" s="177" t="s">
        <v>755</v>
      </c>
    </row>
    <row r="150" s="2" customFormat="1" ht="14.4" customHeight="1">
      <c r="A150" s="37"/>
      <c r="B150" s="164"/>
      <c r="C150" s="165" t="s">
        <v>278</v>
      </c>
      <c r="D150" s="165" t="s">
        <v>137</v>
      </c>
      <c r="E150" s="166" t="s">
        <v>756</v>
      </c>
      <c r="F150" s="167" t="s">
        <v>757</v>
      </c>
      <c r="G150" s="168" t="s">
        <v>187</v>
      </c>
      <c r="H150" s="169">
        <v>5</v>
      </c>
      <c r="I150" s="170"/>
      <c r="J150" s="171">
        <f>ROUND(I150*H150,2)</f>
        <v>0</v>
      </c>
      <c r="K150" s="172"/>
      <c r="L150" s="38"/>
      <c r="M150" s="173" t="s">
        <v>3</v>
      </c>
      <c r="N150" s="174" t="s">
        <v>45</v>
      </c>
      <c r="O150" s="71"/>
      <c r="P150" s="175">
        <f>O150*H150</f>
        <v>0</v>
      </c>
      <c r="Q150" s="175">
        <v>0.00139</v>
      </c>
      <c r="R150" s="175">
        <f>Q150*H150</f>
        <v>0.0069499999999999996</v>
      </c>
      <c r="S150" s="175">
        <v>0</v>
      </c>
      <c r="T150" s="17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7" t="s">
        <v>220</v>
      </c>
      <c r="AT150" s="177" t="s">
        <v>137</v>
      </c>
      <c r="AU150" s="177" t="s">
        <v>84</v>
      </c>
      <c r="AY150" s="18" t="s">
        <v>135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8" t="s">
        <v>82</v>
      </c>
      <c r="BK150" s="178">
        <f>ROUND(I150*H150,2)</f>
        <v>0</v>
      </c>
      <c r="BL150" s="18" t="s">
        <v>220</v>
      </c>
      <c r="BM150" s="177" t="s">
        <v>758</v>
      </c>
    </row>
    <row r="151" s="2" customFormat="1" ht="24.15" customHeight="1">
      <c r="A151" s="37"/>
      <c r="B151" s="164"/>
      <c r="C151" s="165" t="s">
        <v>283</v>
      </c>
      <c r="D151" s="165" t="s">
        <v>137</v>
      </c>
      <c r="E151" s="166" t="s">
        <v>759</v>
      </c>
      <c r="F151" s="167" t="s">
        <v>760</v>
      </c>
      <c r="G151" s="168" t="s">
        <v>182</v>
      </c>
      <c r="H151" s="169">
        <v>7</v>
      </c>
      <c r="I151" s="170"/>
      <c r="J151" s="171">
        <f>ROUND(I151*H151,2)</f>
        <v>0</v>
      </c>
      <c r="K151" s="172"/>
      <c r="L151" s="38"/>
      <c r="M151" s="173" t="s">
        <v>3</v>
      </c>
      <c r="N151" s="174" t="s">
        <v>45</v>
      </c>
      <c r="O151" s="71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7" t="s">
        <v>220</v>
      </c>
      <c r="AT151" s="177" t="s">
        <v>137</v>
      </c>
      <c r="AU151" s="177" t="s">
        <v>84</v>
      </c>
      <c r="AY151" s="18" t="s">
        <v>135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8" t="s">
        <v>82</v>
      </c>
      <c r="BK151" s="178">
        <f>ROUND(I151*H151,2)</f>
        <v>0</v>
      </c>
      <c r="BL151" s="18" t="s">
        <v>220</v>
      </c>
      <c r="BM151" s="177" t="s">
        <v>761</v>
      </c>
    </row>
    <row r="152" s="2" customFormat="1" ht="24.15" customHeight="1">
      <c r="A152" s="37"/>
      <c r="B152" s="164"/>
      <c r="C152" s="165" t="s">
        <v>287</v>
      </c>
      <c r="D152" s="165" t="s">
        <v>137</v>
      </c>
      <c r="E152" s="166" t="s">
        <v>762</v>
      </c>
      <c r="F152" s="167" t="s">
        <v>763</v>
      </c>
      <c r="G152" s="168" t="s">
        <v>182</v>
      </c>
      <c r="H152" s="169">
        <v>3</v>
      </c>
      <c r="I152" s="170"/>
      <c r="J152" s="171">
        <f>ROUND(I152*H152,2)</f>
        <v>0</v>
      </c>
      <c r="K152" s="172"/>
      <c r="L152" s="38"/>
      <c r="M152" s="173" t="s">
        <v>3</v>
      </c>
      <c r="N152" s="174" t="s">
        <v>45</v>
      </c>
      <c r="O152" s="71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7" t="s">
        <v>220</v>
      </c>
      <c r="AT152" s="177" t="s">
        <v>137</v>
      </c>
      <c r="AU152" s="177" t="s">
        <v>84</v>
      </c>
      <c r="AY152" s="18" t="s">
        <v>135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8" t="s">
        <v>82</v>
      </c>
      <c r="BK152" s="178">
        <f>ROUND(I152*H152,2)</f>
        <v>0</v>
      </c>
      <c r="BL152" s="18" t="s">
        <v>220</v>
      </c>
      <c r="BM152" s="177" t="s">
        <v>764</v>
      </c>
    </row>
    <row r="153" s="2" customFormat="1" ht="24.15" customHeight="1">
      <c r="A153" s="37"/>
      <c r="B153" s="164"/>
      <c r="C153" s="165" t="s">
        <v>291</v>
      </c>
      <c r="D153" s="165" t="s">
        <v>137</v>
      </c>
      <c r="E153" s="166" t="s">
        <v>765</v>
      </c>
      <c r="F153" s="167" t="s">
        <v>766</v>
      </c>
      <c r="G153" s="168" t="s">
        <v>182</v>
      </c>
      <c r="H153" s="169">
        <v>8</v>
      </c>
      <c r="I153" s="170"/>
      <c r="J153" s="171">
        <f>ROUND(I153*H153,2)</f>
        <v>0</v>
      </c>
      <c r="K153" s="172"/>
      <c r="L153" s="38"/>
      <c r="M153" s="173" t="s">
        <v>3</v>
      </c>
      <c r="N153" s="174" t="s">
        <v>45</v>
      </c>
      <c r="O153" s="71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77" t="s">
        <v>220</v>
      </c>
      <c r="AT153" s="177" t="s">
        <v>137</v>
      </c>
      <c r="AU153" s="177" t="s">
        <v>84</v>
      </c>
      <c r="AY153" s="18" t="s">
        <v>135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8" t="s">
        <v>82</v>
      </c>
      <c r="BK153" s="178">
        <f>ROUND(I153*H153,2)</f>
        <v>0</v>
      </c>
      <c r="BL153" s="18" t="s">
        <v>220</v>
      </c>
      <c r="BM153" s="177" t="s">
        <v>767</v>
      </c>
    </row>
    <row r="154" s="2" customFormat="1" ht="24.15" customHeight="1">
      <c r="A154" s="37"/>
      <c r="B154" s="164"/>
      <c r="C154" s="165" t="s">
        <v>295</v>
      </c>
      <c r="D154" s="165" t="s">
        <v>137</v>
      </c>
      <c r="E154" s="166" t="s">
        <v>768</v>
      </c>
      <c r="F154" s="167" t="s">
        <v>769</v>
      </c>
      <c r="G154" s="168" t="s">
        <v>182</v>
      </c>
      <c r="H154" s="169">
        <v>2</v>
      </c>
      <c r="I154" s="170"/>
      <c r="J154" s="171">
        <f>ROUND(I154*H154,2)</f>
        <v>0</v>
      </c>
      <c r="K154" s="172"/>
      <c r="L154" s="38"/>
      <c r="M154" s="173" t="s">
        <v>3</v>
      </c>
      <c r="N154" s="174" t="s">
        <v>45</v>
      </c>
      <c r="O154" s="71"/>
      <c r="P154" s="175">
        <f>O154*H154</f>
        <v>0</v>
      </c>
      <c r="Q154" s="175">
        <v>0.00089999999999999998</v>
      </c>
      <c r="R154" s="175">
        <f>Q154*H154</f>
        <v>0.0018</v>
      </c>
      <c r="S154" s="175">
        <v>0</v>
      </c>
      <c r="T154" s="17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77" t="s">
        <v>220</v>
      </c>
      <c r="AT154" s="177" t="s">
        <v>137</v>
      </c>
      <c r="AU154" s="177" t="s">
        <v>84</v>
      </c>
      <c r="AY154" s="18" t="s">
        <v>135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8" t="s">
        <v>82</v>
      </c>
      <c r="BK154" s="178">
        <f>ROUND(I154*H154,2)</f>
        <v>0</v>
      </c>
      <c r="BL154" s="18" t="s">
        <v>220</v>
      </c>
      <c r="BM154" s="177" t="s">
        <v>770</v>
      </c>
    </row>
    <row r="155" s="2" customFormat="1" ht="24.15" customHeight="1">
      <c r="A155" s="37"/>
      <c r="B155" s="164"/>
      <c r="C155" s="165" t="s">
        <v>301</v>
      </c>
      <c r="D155" s="165" t="s">
        <v>137</v>
      </c>
      <c r="E155" s="166" t="s">
        <v>771</v>
      </c>
      <c r="F155" s="167" t="s">
        <v>772</v>
      </c>
      <c r="G155" s="168" t="s">
        <v>182</v>
      </c>
      <c r="H155" s="169">
        <v>1</v>
      </c>
      <c r="I155" s="170"/>
      <c r="J155" s="171">
        <f>ROUND(I155*H155,2)</f>
        <v>0</v>
      </c>
      <c r="K155" s="172"/>
      <c r="L155" s="38"/>
      <c r="M155" s="173" t="s">
        <v>3</v>
      </c>
      <c r="N155" s="174" t="s">
        <v>45</v>
      </c>
      <c r="O155" s="71"/>
      <c r="P155" s="175">
        <f>O155*H155</f>
        <v>0</v>
      </c>
      <c r="Q155" s="175">
        <v>0.0059500000000000004</v>
      </c>
      <c r="R155" s="175">
        <f>Q155*H155</f>
        <v>0.0059500000000000004</v>
      </c>
      <c r="S155" s="175">
        <v>0</v>
      </c>
      <c r="T155" s="17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7" t="s">
        <v>220</v>
      </c>
      <c r="AT155" s="177" t="s">
        <v>137</v>
      </c>
      <c r="AU155" s="177" t="s">
        <v>84</v>
      </c>
      <c r="AY155" s="18" t="s">
        <v>135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8" t="s">
        <v>82</v>
      </c>
      <c r="BK155" s="178">
        <f>ROUND(I155*H155,2)</f>
        <v>0</v>
      </c>
      <c r="BL155" s="18" t="s">
        <v>220</v>
      </c>
      <c r="BM155" s="177" t="s">
        <v>773</v>
      </c>
    </row>
    <row r="156" s="2" customFormat="1" ht="24.15" customHeight="1">
      <c r="A156" s="37"/>
      <c r="B156" s="164"/>
      <c r="C156" s="165" t="s">
        <v>305</v>
      </c>
      <c r="D156" s="165" t="s">
        <v>137</v>
      </c>
      <c r="E156" s="166" t="s">
        <v>774</v>
      </c>
      <c r="F156" s="167" t="s">
        <v>775</v>
      </c>
      <c r="G156" s="168" t="s">
        <v>182</v>
      </c>
      <c r="H156" s="169">
        <v>1</v>
      </c>
      <c r="I156" s="170"/>
      <c r="J156" s="171">
        <f>ROUND(I156*H156,2)</f>
        <v>0</v>
      </c>
      <c r="K156" s="172"/>
      <c r="L156" s="38"/>
      <c r="M156" s="173" t="s">
        <v>3</v>
      </c>
      <c r="N156" s="174" t="s">
        <v>45</v>
      </c>
      <c r="O156" s="71"/>
      <c r="P156" s="175">
        <f>O156*H156</f>
        <v>0</v>
      </c>
      <c r="Q156" s="175">
        <v>0.00034000000000000002</v>
      </c>
      <c r="R156" s="175">
        <f>Q156*H156</f>
        <v>0.00034000000000000002</v>
      </c>
      <c r="S156" s="175">
        <v>0</v>
      </c>
      <c r="T156" s="17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7" t="s">
        <v>220</v>
      </c>
      <c r="AT156" s="177" t="s">
        <v>137</v>
      </c>
      <c r="AU156" s="177" t="s">
        <v>84</v>
      </c>
      <c r="AY156" s="18" t="s">
        <v>135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8" t="s">
        <v>82</v>
      </c>
      <c r="BK156" s="178">
        <f>ROUND(I156*H156,2)</f>
        <v>0</v>
      </c>
      <c r="BL156" s="18" t="s">
        <v>220</v>
      </c>
      <c r="BM156" s="177" t="s">
        <v>776</v>
      </c>
    </row>
    <row r="157" s="2" customFormat="1" ht="14.4" customHeight="1">
      <c r="A157" s="37"/>
      <c r="B157" s="164"/>
      <c r="C157" s="165" t="s">
        <v>309</v>
      </c>
      <c r="D157" s="165" t="s">
        <v>137</v>
      </c>
      <c r="E157" s="166" t="s">
        <v>777</v>
      </c>
      <c r="F157" s="167" t="s">
        <v>778</v>
      </c>
      <c r="G157" s="168" t="s">
        <v>182</v>
      </c>
      <c r="H157" s="169">
        <v>1</v>
      </c>
      <c r="I157" s="170"/>
      <c r="J157" s="171">
        <f>ROUND(I157*H157,2)</f>
        <v>0</v>
      </c>
      <c r="K157" s="172"/>
      <c r="L157" s="38"/>
      <c r="M157" s="173" t="s">
        <v>3</v>
      </c>
      <c r="N157" s="174" t="s">
        <v>45</v>
      </c>
      <c r="O157" s="71"/>
      <c r="P157" s="175">
        <f>O157*H157</f>
        <v>0</v>
      </c>
      <c r="Q157" s="175">
        <v>0.00034000000000000002</v>
      </c>
      <c r="R157" s="175">
        <f>Q157*H157</f>
        <v>0.00034000000000000002</v>
      </c>
      <c r="S157" s="175">
        <v>0</v>
      </c>
      <c r="T157" s="17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7" t="s">
        <v>220</v>
      </c>
      <c r="AT157" s="177" t="s">
        <v>137</v>
      </c>
      <c r="AU157" s="177" t="s">
        <v>84</v>
      </c>
      <c r="AY157" s="18" t="s">
        <v>135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8" t="s">
        <v>82</v>
      </c>
      <c r="BK157" s="178">
        <f>ROUND(I157*H157,2)</f>
        <v>0</v>
      </c>
      <c r="BL157" s="18" t="s">
        <v>220</v>
      </c>
      <c r="BM157" s="177" t="s">
        <v>779</v>
      </c>
    </row>
    <row r="158" s="2" customFormat="1" ht="14.4" customHeight="1">
      <c r="A158" s="37"/>
      <c r="B158" s="164"/>
      <c r="C158" s="165" t="s">
        <v>313</v>
      </c>
      <c r="D158" s="165" t="s">
        <v>137</v>
      </c>
      <c r="E158" s="166" t="s">
        <v>780</v>
      </c>
      <c r="F158" s="167" t="s">
        <v>781</v>
      </c>
      <c r="G158" s="168" t="s">
        <v>182</v>
      </c>
      <c r="H158" s="169">
        <v>2</v>
      </c>
      <c r="I158" s="170"/>
      <c r="J158" s="171">
        <f>ROUND(I158*H158,2)</f>
        <v>0</v>
      </c>
      <c r="K158" s="172"/>
      <c r="L158" s="38"/>
      <c r="M158" s="173" t="s">
        <v>3</v>
      </c>
      <c r="N158" s="174" t="s">
        <v>45</v>
      </c>
      <c r="O158" s="71"/>
      <c r="P158" s="175">
        <f>O158*H158</f>
        <v>0</v>
      </c>
      <c r="Q158" s="175">
        <v>0.00034000000000000002</v>
      </c>
      <c r="R158" s="175">
        <f>Q158*H158</f>
        <v>0.00068000000000000005</v>
      </c>
      <c r="S158" s="175">
        <v>0</v>
      </c>
      <c r="T158" s="17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7" t="s">
        <v>220</v>
      </c>
      <c r="AT158" s="177" t="s">
        <v>137</v>
      </c>
      <c r="AU158" s="177" t="s">
        <v>84</v>
      </c>
      <c r="AY158" s="18" t="s">
        <v>135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8" t="s">
        <v>82</v>
      </c>
      <c r="BK158" s="178">
        <f>ROUND(I158*H158,2)</f>
        <v>0</v>
      </c>
      <c r="BL158" s="18" t="s">
        <v>220</v>
      </c>
      <c r="BM158" s="177" t="s">
        <v>782</v>
      </c>
    </row>
    <row r="159" s="2" customFormat="1" ht="37.8" customHeight="1">
      <c r="A159" s="37"/>
      <c r="B159" s="164"/>
      <c r="C159" s="165" t="s">
        <v>317</v>
      </c>
      <c r="D159" s="165" t="s">
        <v>137</v>
      </c>
      <c r="E159" s="166" t="s">
        <v>783</v>
      </c>
      <c r="F159" s="167" t="s">
        <v>784</v>
      </c>
      <c r="G159" s="168" t="s">
        <v>168</v>
      </c>
      <c r="H159" s="169">
        <v>0.041000000000000002</v>
      </c>
      <c r="I159" s="170"/>
      <c r="J159" s="171">
        <f>ROUND(I159*H159,2)</f>
        <v>0</v>
      </c>
      <c r="K159" s="172"/>
      <c r="L159" s="38"/>
      <c r="M159" s="173" t="s">
        <v>3</v>
      </c>
      <c r="N159" s="174" t="s">
        <v>45</v>
      </c>
      <c r="O159" s="71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7" t="s">
        <v>220</v>
      </c>
      <c r="AT159" s="177" t="s">
        <v>137</v>
      </c>
      <c r="AU159" s="177" t="s">
        <v>84</v>
      </c>
      <c r="AY159" s="18" t="s">
        <v>135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8" t="s">
        <v>82</v>
      </c>
      <c r="BK159" s="178">
        <f>ROUND(I159*H159,2)</f>
        <v>0</v>
      </c>
      <c r="BL159" s="18" t="s">
        <v>220</v>
      </c>
      <c r="BM159" s="177" t="s">
        <v>785</v>
      </c>
    </row>
    <row r="160" s="12" customFormat="1" ht="22.8" customHeight="1">
      <c r="A160" s="12"/>
      <c r="B160" s="151"/>
      <c r="C160" s="12"/>
      <c r="D160" s="152" t="s">
        <v>73</v>
      </c>
      <c r="E160" s="162" t="s">
        <v>786</v>
      </c>
      <c r="F160" s="162" t="s">
        <v>787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SUM(P161:P170)</f>
        <v>0</v>
      </c>
      <c r="Q160" s="157"/>
      <c r="R160" s="158">
        <f>SUM(R161:R170)</f>
        <v>0.10268000000000001</v>
      </c>
      <c r="S160" s="157"/>
      <c r="T160" s="159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84</v>
      </c>
      <c r="AT160" s="160" t="s">
        <v>73</v>
      </c>
      <c r="AU160" s="160" t="s">
        <v>82</v>
      </c>
      <c r="AY160" s="152" t="s">
        <v>135</v>
      </c>
      <c r="BK160" s="161">
        <f>SUM(BK161:BK170)</f>
        <v>0</v>
      </c>
    </row>
    <row r="161" s="2" customFormat="1" ht="24.15" customHeight="1">
      <c r="A161" s="37"/>
      <c r="B161" s="164"/>
      <c r="C161" s="165" t="s">
        <v>321</v>
      </c>
      <c r="D161" s="165" t="s">
        <v>137</v>
      </c>
      <c r="E161" s="166" t="s">
        <v>788</v>
      </c>
      <c r="F161" s="167" t="s">
        <v>789</v>
      </c>
      <c r="G161" s="168" t="s">
        <v>187</v>
      </c>
      <c r="H161" s="169">
        <v>36</v>
      </c>
      <c r="I161" s="170"/>
      <c r="J161" s="171">
        <f>ROUND(I161*H161,2)</f>
        <v>0</v>
      </c>
      <c r="K161" s="172"/>
      <c r="L161" s="38"/>
      <c r="M161" s="173" t="s">
        <v>3</v>
      </c>
      <c r="N161" s="174" t="s">
        <v>45</v>
      </c>
      <c r="O161" s="71"/>
      <c r="P161" s="175">
        <f>O161*H161</f>
        <v>0</v>
      </c>
      <c r="Q161" s="175">
        <v>0.00077999999999999999</v>
      </c>
      <c r="R161" s="175">
        <f>Q161*H161</f>
        <v>0.028080000000000001</v>
      </c>
      <c r="S161" s="175">
        <v>0</v>
      </c>
      <c r="T161" s="17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7" t="s">
        <v>220</v>
      </c>
      <c r="AT161" s="177" t="s">
        <v>137</v>
      </c>
      <c r="AU161" s="177" t="s">
        <v>84</v>
      </c>
      <c r="AY161" s="18" t="s">
        <v>135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8" t="s">
        <v>82</v>
      </c>
      <c r="BK161" s="178">
        <f>ROUND(I161*H161,2)</f>
        <v>0</v>
      </c>
      <c r="BL161" s="18" t="s">
        <v>220</v>
      </c>
      <c r="BM161" s="177" t="s">
        <v>790</v>
      </c>
    </row>
    <row r="162" s="2" customFormat="1" ht="24.15" customHeight="1">
      <c r="A162" s="37"/>
      <c r="B162" s="164"/>
      <c r="C162" s="165" t="s">
        <v>326</v>
      </c>
      <c r="D162" s="165" t="s">
        <v>137</v>
      </c>
      <c r="E162" s="166" t="s">
        <v>791</v>
      </c>
      <c r="F162" s="167" t="s">
        <v>792</v>
      </c>
      <c r="G162" s="168" t="s">
        <v>187</v>
      </c>
      <c r="H162" s="169">
        <v>20</v>
      </c>
      <c r="I162" s="170"/>
      <c r="J162" s="171">
        <f>ROUND(I162*H162,2)</f>
        <v>0</v>
      </c>
      <c r="K162" s="172"/>
      <c r="L162" s="38"/>
      <c r="M162" s="173" t="s">
        <v>3</v>
      </c>
      <c r="N162" s="174" t="s">
        <v>45</v>
      </c>
      <c r="O162" s="71"/>
      <c r="P162" s="175">
        <f>O162*H162</f>
        <v>0</v>
      </c>
      <c r="Q162" s="175">
        <v>0.00096000000000000002</v>
      </c>
      <c r="R162" s="175">
        <f>Q162*H162</f>
        <v>0.019200000000000002</v>
      </c>
      <c r="S162" s="175">
        <v>0</v>
      </c>
      <c r="T162" s="17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7" t="s">
        <v>220</v>
      </c>
      <c r="AT162" s="177" t="s">
        <v>137</v>
      </c>
      <c r="AU162" s="177" t="s">
        <v>84</v>
      </c>
      <c r="AY162" s="18" t="s">
        <v>135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8" t="s">
        <v>82</v>
      </c>
      <c r="BK162" s="178">
        <f>ROUND(I162*H162,2)</f>
        <v>0</v>
      </c>
      <c r="BL162" s="18" t="s">
        <v>220</v>
      </c>
      <c r="BM162" s="177" t="s">
        <v>793</v>
      </c>
    </row>
    <row r="163" s="2" customFormat="1" ht="24.15" customHeight="1">
      <c r="A163" s="37"/>
      <c r="B163" s="164"/>
      <c r="C163" s="165" t="s">
        <v>331</v>
      </c>
      <c r="D163" s="165" t="s">
        <v>137</v>
      </c>
      <c r="E163" s="166" t="s">
        <v>794</v>
      </c>
      <c r="F163" s="167" t="s">
        <v>795</v>
      </c>
      <c r="G163" s="168" t="s">
        <v>187</v>
      </c>
      <c r="H163" s="169">
        <v>25</v>
      </c>
      <c r="I163" s="170"/>
      <c r="J163" s="171">
        <f>ROUND(I163*H163,2)</f>
        <v>0</v>
      </c>
      <c r="K163" s="172"/>
      <c r="L163" s="38"/>
      <c r="M163" s="173" t="s">
        <v>3</v>
      </c>
      <c r="N163" s="174" t="s">
        <v>45</v>
      </c>
      <c r="O163" s="71"/>
      <c r="P163" s="175">
        <f>O163*H163</f>
        <v>0</v>
      </c>
      <c r="Q163" s="175">
        <v>0.0015299999999999999</v>
      </c>
      <c r="R163" s="175">
        <f>Q163*H163</f>
        <v>0.038249999999999999</v>
      </c>
      <c r="S163" s="175">
        <v>0</v>
      </c>
      <c r="T163" s="17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7" t="s">
        <v>220</v>
      </c>
      <c r="AT163" s="177" t="s">
        <v>137</v>
      </c>
      <c r="AU163" s="177" t="s">
        <v>84</v>
      </c>
      <c r="AY163" s="18" t="s">
        <v>135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8" t="s">
        <v>82</v>
      </c>
      <c r="BK163" s="178">
        <f>ROUND(I163*H163,2)</f>
        <v>0</v>
      </c>
      <c r="BL163" s="18" t="s">
        <v>220</v>
      </c>
      <c r="BM163" s="177" t="s">
        <v>796</v>
      </c>
    </row>
    <row r="164" s="2" customFormat="1" ht="49.05" customHeight="1">
      <c r="A164" s="37"/>
      <c r="B164" s="164"/>
      <c r="C164" s="165" t="s">
        <v>336</v>
      </c>
      <c r="D164" s="165" t="s">
        <v>137</v>
      </c>
      <c r="E164" s="166" t="s">
        <v>797</v>
      </c>
      <c r="F164" s="167" t="s">
        <v>798</v>
      </c>
      <c r="G164" s="168" t="s">
        <v>187</v>
      </c>
      <c r="H164" s="169">
        <v>36</v>
      </c>
      <c r="I164" s="170"/>
      <c r="J164" s="171">
        <f>ROUND(I164*H164,2)</f>
        <v>0</v>
      </c>
      <c r="K164" s="172"/>
      <c r="L164" s="38"/>
      <c r="M164" s="173" t="s">
        <v>3</v>
      </c>
      <c r="N164" s="174" t="s">
        <v>45</v>
      </c>
      <c r="O164" s="71"/>
      <c r="P164" s="175">
        <f>O164*H164</f>
        <v>0</v>
      </c>
      <c r="Q164" s="175">
        <v>0.00012</v>
      </c>
      <c r="R164" s="175">
        <f>Q164*H164</f>
        <v>0.0043200000000000001</v>
      </c>
      <c r="S164" s="175">
        <v>0</v>
      </c>
      <c r="T164" s="17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7" t="s">
        <v>220</v>
      </c>
      <c r="AT164" s="177" t="s">
        <v>137</v>
      </c>
      <c r="AU164" s="177" t="s">
        <v>84</v>
      </c>
      <c r="AY164" s="18" t="s">
        <v>135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8" t="s">
        <v>82</v>
      </c>
      <c r="BK164" s="178">
        <f>ROUND(I164*H164,2)</f>
        <v>0</v>
      </c>
      <c r="BL164" s="18" t="s">
        <v>220</v>
      </c>
      <c r="BM164" s="177" t="s">
        <v>799</v>
      </c>
    </row>
    <row r="165" s="2" customFormat="1" ht="49.05" customHeight="1">
      <c r="A165" s="37"/>
      <c r="B165" s="164"/>
      <c r="C165" s="165" t="s">
        <v>340</v>
      </c>
      <c r="D165" s="165" t="s">
        <v>137</v>
      </c>
      <c r="E165" s="166" t="s">
        <v>800</v>
      </c>
      <c r="F165" s="167" t="s">
        <v>801</v>
      </c>
      <c r="G165" s="168" t="s">
        <v>187</v>
      </c>
      <c r="H165" s="169">
        <v>45</v>
      </c>
      <c r="I165" s="170"/>
      <c r="J165" s="171">
        <f>ROUND(I165*H165,2)</f>
        <v>0</v>
      </c>
      <c r="K165" s="172"/>
      <c r="L165" s="38"/>
      <c r="M165" s="173" t="s">
        <v>3</v>
      </c>
      <c r="N165" s="174" t="s">
        <v>45</v>
      </c>
      <c r="O165" s="71"/>
      <c r="P165" s="175">
        <f>O165*H165</f>
        <v>0</v>
      </c>
      <c r="Q165" s="175">
        <v>0.00024000000000000001</v>
      </c>
      <c r="R165" s="175">
        <f>Q165*H165</f>
        <v>0.010800000000000001</v>
      </c>
      <c r="S165" s="175">
        <v>0</v>
      </c>
      <c r="T165" s="17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7" t="s">
        <v>220</v>
      </c>
      <c r="AT165" s="177" t="s">
        <v>137</v>
      </c>
      <c r="AU165" s="177" t="s">
        <v>84</v>
      </c>
      <c r="AY165" s="18" t="s">
        <v>135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8" t="s">
        <v>82</v>
      </c>
      <c r="BK165" s="178">
        <f>ROUND(I165*H165,2)</f>
        <v>0</v>
      </c>
      <c r="BL165" s="18" t="s">
        <v>220</v>
      </c>
      <c r="BM165" s="177" t="s">
        <v>802</v>
      </c>
    </row>
    <row r="166" s="2" customFormat="1" ht="14.4" customHeight="1">
      <c r="A166" s="37"/>
      <c r="B166" s="164"/>
      <c r="C166" s="165" t="s">
        <v>346</v>
      </c>
      <c r="D166" s="165" t="s">
        <v>137</v>
      </c>
      <c r="E166" s="166" t="s">
        <v>803</v>
      </c>
      <c r="F166" s="167" t="s">
        <v>804</v>
      </c>
      <c r="G166" s="168" t="s">
        <v>182</v>
      </c>
      <c r="H166" s="169">
        <v>19</v>
      </c>
      <c r="I166" s="170"/>
      <c r="J166" s="171">
        <f>ROUND(I166*H166,2)</f>
        <v>0</v>
      </c>
      <c r="K166" s="172"/>
      <c r="L166" s="38"/>
      <c r="M166" s="173" t="s">
        <v>3</v>
      </c>
      <c r="N166" s="174" t="s">
        <v>45</v>
      </c>
      <c r="O166" s="71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7" t="s">
        <v>220</v>
      </c>
      <c r="AT166" s="177" t="s">
        <v>137</v>
      </c>
      <c r="AU166" s="177" t="s">
        <v>84</v>
      </c>
      <c r="AY166" s="18" t="s">
        <v>135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8" t="s">
        <v>82</v>
      </c>
      <c r="BK166" s="178">
        <f>ROUND(I166*H166,2)</f>
        <v>0</v>
      </c>
      <c r="BL166" s="18" t="s">
        <v>220</v>
      </c>
      <c r="BM166" s="177" t="s">
        <v>805</v>
      </c>
    </row>
    <row r="167" s="2" customFormat="1" ht="14.4" customHeight="1">
      <c r="A167" s="37"/>
      <c r="B167" s="164"/>
      <c r="C167" s="165" t="s">
        <v>350</v>
      </c>
      <c r="D167" s="165" t="s">
        <v>137</v>
      </c>
      <c r="E167" s="166" t="s">
        <v>806</v>
      </c>
      <c r="F167" s="167" t="s">
        <v>807</v>
      </c>
      <c r="G167" s="168" t="s">
        <v>182</v>
      </c>
      <c r="H167" s="169">
        <v>1</v>
      </c>
      <c r="I167" s="170"/>
      <c r="J167" s="171">
        <f>ROUND(I167*H167,2)</f>
        <v>0</v>
      </c>
      <c r="K167" s="172"/>
      <c r="L167" s="38"/>
      <c r="M167" s="173" t="s">
        <v>3</v>
      </c>
      <c r="N167" s="174" t="s">
        <v>45</v>
      </c>
      <c r="O167" s="71"/>
      <c r="P167" s="175">
        <f>O167*H167</f>
        <v>0</v>
      </c>
      <c r="Q167" s="175">
        <v>0.00050000000000000001</v>
      </c>
      <c r="R167" s="175">
        <f>Q167*H167</f>
        <v>0.00050000000000000001</v>
      </c>
      <c r="S167" s="175">
        <v>0</v>
      </c>
      <c r="T167" s="17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7" t="s">
        <v>220</v>
      </c>
      <c r="AT167" s="177" t="s">
        <v>137</v>
      </c>
      <c r="AU167" s="177" t="s">
        <v>84</v>
      </c>
      <c r="AY167" s="18" t="s">
        <v>135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8" t="s">
        <v>82</v>
      </c>
      <c r="BK167" s="178">
        <f>ROUND(I167*H167,2)</f>
        <v>0</v>
      </c>
      <c r="BL167" s="18" t="s">
        <v>220</v>
      </c>
      <c r="BM167" s="177" t="s">
        <v>808</v>
      </c>
    </row>
    <row r="168" s="2" customFormat="1" ht="24.15" customHeight="1">
      <c r="A168" s="37"/>
      <c r="B168" s="164"/>
      <c r="C168" s="165" t="s">
        <v>354</v>
      </c>
      <c r="D168" s="165" t="s">
        <v>137</v>
      </c>
      <c r="E168" s="166" t="s">
        <v>809</v>
      </c>
      <c r="F168" s="167" t="s">
        <v>810</v>
      </c>
      <c r="G168" s="168" t="s">
        <v>182</v>
      </c>
      <c r="H168" s="169">
        <v>1</v>
      </c>
      <c r="I168" s="170"/>
      <c r="J168" s="171">
        <f>ROUND(I168*H168,2)</f>
        <v>0</v>
      </c>
      <c r="K168" s="172"/>
      <c r="L168" s="38"/>
      <c r="M168" s="173" t="s">
        <v>3</v>
      </c>
      <c r="N168" s="174" t="s">
        <v>45</v>
      </c>
      <c r="O168" s="71"/>
      <c r="P168" s="175">
        <f>O168*H168</f>
        <v>0</v>
      </c>
      <c r="Q168" s="175">
        <v>0.00072000000000000005</v>
      </c>
      <c r="R168" s="175">
        <f>Q168*H168</f>
        <v>0.00072000000000000005</v>
      </c>
      <c r="S168" s="175">
        <v>0</v>
      </c>
      <c r="T168" s="17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7" t="s">
        <v>220</v>
      </c>
      <c r="AT168" s="177" t="s">
        <v>137</v>
      </c>
      <c r="AU168" s="177" t="s">
        <v>84</v>
      </c>
      <c r="AY168" s="18" t="s">
        <v>135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8" t="s">
        <v>82</v>
      </c>
      <c r="BK168" s="178">
        <f>ROUND(I168*H168,2)</f>
        <v>0</v>
      </c>
      <c r="BL168" s="18" t="s">
        <v>220</v>
      </c>
      <c r="BM168" s="177" t="s">
        <v>811</v>
      </c>
    </row>
    <row r="169" s="2" customFormat="1" ht="24.15" customHeight="1">
      <c r="A169" s="37"/>
      <c r="B169" s="164"/>
      <c r="C169" s="165" t="s">
        <v>358</v>
      </c>
      <c r="D169" s="165" t="s">
        <v>137</v>
      </c>
      <c r="E169" s="166" t="s">
        <v>812</v>
      </c>
      <c r="F169" s="167" t="s">
        <v>813</v>
      </c>
      <c r="G169" s="168" t="s">
        <v>187</v>
      </c>
      <c r="H169" s="169">
        <v>81</v>
      </c>
      <c r="I169" s="170"/>
      <c r="J169" s="171">
        <f>ROUND(I169*H169,2)</f>
        <v>0</v>
      </c>
      <c r="K169" s="172"/>
      <c r="L169" s="38"/>
      <c r="M169" s="173" t="s">
        <v>3</v>
      </c>
      <c r="N169" s="174" t="s">
        <v>45</v>
      </c>
      <c r="O169" s="71"/>
      <c r="P169" s="175">
        <f>O169*H169</f>
        <v>0</v>
      </c>
      <c r="Q169" s="175">
        <v>1.0000000000000001E-05</v>
      </c>
      <c r="R169" s="175">
        <f>Q169*H169</f>
        <v>0.00081000000000000006</v>
      </c>
      <c r="S169" s="175">
        <v>0</v>
      </c>
      <c r="T169" s="17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7" t="s">
        <v>220</v>
      </c>
      <c r="AT169" s="177" t="s">
        <v>137</v>
      </c>
      <c r="AU169" s="177" t="s">
        <v>84</v>
      </c>
      <c r="AY169" s="18" t="s">
        <v>135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8" t="s">
        <v>82</v>
      </c>
      <c r="BK169" s="178">
        <f>ROUND(I169*H169,2)</f>
        <v>0</v>
      </c>
      <c r="BL169" s="18" t="s">
        <v>220</v>
      </c>
      <c r="BM169" s="177" t="s">
        <v>814</v>
      </c>
    </row>
    <row r="170" s="2" customFormat="1" ht="37.8" customHeight="1">
      <c r="A170" s="37"/>
      <c r="B170" s="164"/>
      <c r="C170" s="165" t="s">
        <v>362</v>
      </c>
      <c r="D170" s="165" t="s">
        <v>137</v>
      </c>
      <c r="E170" s="166" t="s">
        <v>815</v>
      </c>
      <c r="F170" s="167" t="s">
        <v>816</v>
      </c>
      <c r="G170" s="168" t="s">
        <v>168</v>
      </c>
      <c r="H170" s="169">
        <v>0.10299999999999999</v>
      </c>
      <c r="I170" s="170"/>
      <c r="J170" s="171">
        <f>ROUND(I170*H170,2)</f>
        <v>0</v>
      </c>
      <c r="K170" s="172"/>
      <c r="L170" s="38"/>
      <c r="M170" s="173" t="s">
        <v>3</v>
      </c>
      <c r="N170" s="174" t="s">
        <v>45</v>
      </c>
      <c r="O170" s="71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7" t="s">
        <v>220</v>
      </c>
      <c r="AT170" s="177" t="s">
        <v>137</v>
      </c>
      <c r="AU170" s="177" t="s">
        <v>84</v>
      </c>
      <c r="AY170" s="18" t="s">
        <v>135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8" t="s">
        <v>82</v>
      </c>
      <c r="BK170" s="178">
        <f>ROUND(I170*H170,2)</f>
        <v>0</v>
      </c>
      <c r="BL170" s="18" t="s">
        <v>220</v>
      </c>
      <c r="BM170" s="177" t="s">
        <v>817</v>
      </c>
    </row>
    <row r="171" s="12" customFormat="1" ht="22.8" customHeight="1">
      <c r="A171" s="12"/>
      <c r="B171" s="151"/>
      <c r="C171" s="12"/>
      <c r="D171" s="152" t="s">
        <v>73</v>
      </c>
      <c r="E171" s="162" t="s">
        <v>818</v>
      </c>
      <c r="F171" s="162" t="s">
        <v>819</v>
      </c>
      <c r="G171" s="12"/>
      <c r="H171" s="12"/>
      <c r="I171" s="154"/>
      <c r="J171" s="163">
        <f>BK171</f>
        <v>0</v>
      </c>
      <c r="K171" s="12"/>
      <c r="L171" s="151"/>
      <c r="M171" s="156"/>
      <c r="N171" s="157"/>
      <c r="O171" s="157"/>
      <c r="P171" s="158">
        <f>SUM(P172:P184)</f>
        <v>0</v>
      </c>
      <c r="Q171" s="157"/>
      <c r="R171" s="158">
        <f>SUM(R172:R184)</f>
        <v>0.39395999999999998</v>
      </c>
      <c r="S171" s="157"/>
      <c r="T171" s="159">
        <f>SUM(T172:T184)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2" t="s">
        <v>84</v>
      </c>
      <c r="AT171" s="160" t="s">
        <v>73</v>
      </c>
      <c r="AU171" s="160" t="s">
        <v>82</v>
      </c>
      <c r="AY171" s="152" t="s">
        <v>135</v>
      </c>
      <c r="BK171" s="161">
        <f>SUM(BK172:BK184)</f>
        <v>0</v>
      </c>
    </row>
    <row r="172" s="2" customFormat="1" ht="24.15" customHeight="1">
      <c r="A172" s="37"/>
      <c r="B172" s="164"/>
      <c r="C172" s="165" t="s">
        <v>367</v>
      </c>
      <c r="D172" s="165" t="s">
        <v>137</v>
      </c>
      <c r="E172" s="166" t="s">
        <v>820</v>
      </c>
      <c r="F172" s="167" t="s">
        <v>821</v>
      </c>
      <c r="G172" s="168" t="s">
        <v>334</v>
      </c>
      <c r="H172" s="169">
        <v>7</v>
      </c>
      <c r="I172" s="170"/>
      <c r="J172" s="171">
        <f>ROUND(I172*H172,2)</f>
        <v>0</v>
      </c>
      <c r="K172" s="172"/>
      <c r="L172" s="38"/>
      <c r="M172" s="173" t="s">
        <v>3</v>
      </c>
      <c r="N172" s="174" t="s">
        <v>45</v>
      </c>
      <c r="O172" s="71"/>
      <c r="P172" s="175">
        <f>O172*H172</f>
        <v>0</v>
      </c>
      <c r="Q172" s="175">
        <v>0.016969999999999999</v>
      </c>
      <c r="R172" s="175">
        <f>Q172*H172</f>
        <v>0.11878999999999999</v>
      </c>
      <c r="S172" s="175">
        <v>0</v>
      </c>
      <c r="T172" s="17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7" t="s">
        <v>220</v>
      </c>
      <c r="AT172" s="177" t="s">
        <v>137</v>
      </c>
      <c r="AU172" s="177" t="s">
        <v>84</v>
      </c>
      <c r="AY172" s="18" t="s">
        <v>135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8" t="s">
        <v>82</v>
      </c>
      <c r="BK172" s="178">
        <f>ROUND(I172*H172,2)</f>
        <v>0</v>
      </c>
      <c r="BL172" s="18" t="s">
        <v>220</v>
      </c>
      <c r="BM172" s="177" t="s">
        <v>822</v>
      </c>
    </row>
    <row r="173" s="2" customFormat="1" ht="24.15" customHeight="1">
      <c r="A173" s="37"/>
      <c r="B173" s="164"/>
      <c r="C173" s="165" t="s">
        <v>373</v>
      </c>
      <c r="D173" s="165" t="s">
        <v>137</v>
      </c>
      <c r="E173" s="166" t="s">
        <v>823</v>
      </c>
      <c r="F173" s="167" t="s">
        <v>824</v>
      </c>
      <c r="G173" s="168" t="s">
        <v>334</v>
      </c>
      <c r="H173" s="169">
        <v>3</v>
      </c>
      <c r="I173" s="170"/>
      <c r="J173" s="171">
        <f>ROUND(I173*H173,2)</f>
        <v>0</v>
      </c>
      <c r="K173" s="172"/>
      <c r="L173" s="38"/>
      <c r="M173" s="173" t="s">
        <v>3</v>
      </c>
      <c r="N173" s="174" t="s">
        <v>45</v>
      </c>
      <c r="O173" s="71"/>
      <c r="P173" s="175">
        <f>O173*H173</f>
        <v>0</v>
      </c>
      <c r="Q173" s="175">
        <v>0.010580000000000001</v>
      </c>
      <c r="R173" s="175">
        <f>Q173*H173</f>
        <v>0.031740000000000004</v>
      </c>
      <c r="S173" s="175">
        <v>0</v>
      </c>
      <c r="T173" s="17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77" t="s">
        <v>220</v>
      </c>
      <c r="AT173" s="177" t="s">
        <v>137</v>
      </c>
      <c r="AU173" s="177" t="s">
        <v>84</v>
      </c>
      <c r="AY173" s="18" t="s">
        <v>135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8" t="s">
        <v>82</v>
      </c>
      <c r="BK173" s="178">
        <f>ROUND(I173*H173,2)</f>
        <v>0</v>
      </c>
      <c r="BL173" s="18" t="s">
        <v>220</v>
      </c>
      <c r="BM173" s="177" t="s">
        <v>825</v>
      </c>
    </row>
    <row r="174" s="2" customFormat="1" ht="37.8" customHeight="1">
      <c r="A174" s="37"/>
      <c r="B174" s="164"/>
      <c r="C174" s="165" t="s">
        <v>381</v>
      </c>
      <c r="D174" s="165" t="s">
        <v>137</v>
      </c>
      <c r="E174" s="166" t="s">
        <v>826</v>
      </c>
      <c r="F174" s="167" t="s">
        <v>827</v>
      </c>
      <c r="G174" s="168" t="s">
        <v>334</v>
      </c>
      <c r="H174" s="169">
        <v>7</v>
      </c>
      <c r="I174" s="170"/>
      <c r="J174" s="171">
        <f>ROUND(I174*H174,2)</f>
        <v>0</v>
      </c>
      <c r="K174" s="172"/>
      <c r="L174" s="38"/>
      <c r="M174" s="173" t="s">
        <v>3</v>
      </c>
      <c r="N174" s="174" t="s">
        <v>45</v>
      </c>
      <c r="O174" s="71"/>
      <c r="P174" s="175">
        <f>O174*H174</f>
        <v>0</v>
      </c>
      <c r="Q174" s="175">
        <v>0.014760000000000001</v>
      </c>
      <c r="R174" s="175">
        <f>Q174*H174</f>
        <v>0.10332000000000001</v>
      </c>
      <c r="S174" s="175">
        <v>0</v>
      </c>
      <c r="T174" s="17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77" t="s">
        <v>220</v>
      </c>
      <c r="AT174" s="177" t="s">
        <v>137</v>
      </c>
      <c r="AU174" s="177" t="s">
        <v>84</v>
      </c>
      <c r="AY174" s="18" t="s">
        <v>135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8" t="s">
        <v>82</v>
      </c>
      <c r="BK174" s="178">
        <f>ROUND(I174*H174,2)</f>
        <v>0</v>
      </c>
      <c r="BL174" s="18" t="s">
        <v>220</v>
      </c>
      <c r="BM174" s="177" t="s">
        <v>828</v>
      </c>
    </row>
    <row r="175" s="2" customFormat="1" ht="37.8" customHeight="1">
      <c r="A175" s="37"/>
      <c r="B175" s="164"/>
      <c r="C175" s="165" t="s">
        <v>385</v>
      </c>
      <c r="D175" s="165" t="s">
        <v>137</v>
      </c>
      <c r="E175" s="166" t="s">
        <v>829</v>
      </c>
      <c r="F175" s="167" t="s">
        <v>830</v>
      </c>
      <c r="G175" s="168" t="s">
        <v>334</v>
      </c>
      <c r="H175" s="169">
        <v>1</v>
      </c>
      <c r="I175" s="170"/>
      <c r="J175" s="171">
        <f>ROUND(I175*H175,2)</f>
        <v>0</v>
      </c>
      <c r="K175" s="172"/>
      <c r="L175" s="38"/>
      <c r="M175" s="173" t="s">
        <v>3</v>
      </c>
      <c r="N175" s="174" t="s">
        <v>45</v>
      </c>
      <c r="O175" s="71"/>
      <c r="P175" s="175">
        <f>O175*H175</f>
        <v>0</v>
      </c>
      <c r="Q175" s="175">
        <v>0.02137</v>
      </c>
      <c r="R175" s="175">
        <f>Q175*H175</f>
        <v>0.02137</v>
      </c>
      <c r="S175" s="175">
        <v>0</v>
      </c>
      <c r="T175" s="17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7" t="s">
        <v>220</v>
      </c>
      <c r="AT175" s="177" t="s">
        <v>137</v>
      </c>
      <c r="AU175" s="177" t="s">
        <v>84</v>
      </c>
      <c r="AY175" s="18" t="s">
        <v>135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8" t="s">
        <v>82</v>
      </c>
      <c r="BK175" s="178">
        <f>ROUND(I175*H175,2)</f>
        <v>0</v>
      </c>
      <c r="BL175" s="18" t="s">
        <v>220</v>
      </c>
      <c r="BM175" s="177" t="s">
        <v>831</v>
      </c>
    </row>
    <row r="176" s="2" customFormat="1" ht="24.15" customHeight="1">
      <c r="A176" s="37"/>
      <c r="B176" s="164"/>
      <c r="C176" s="165" t="s">
        <v>390</v>
      </c>
      <c r="D176" s="165" t="s">
        <v>137</v>
      </c>
      <c r="E176" s="166" t="s">
        <v>832</v>
      </c>
      <c r="F176" s="167" t="s">
        <v>833</v>
      </c>
      <c r="G176" s="168" t="s">
        <v>334</v>
      </c>
      <c r="H176" s="169">
        <v>1</v>
      </c>
      <c r="I176" s="170"/>
      <c r="J176" s="171">
        <f>ROUND(I176*H176,2)</f>
        <v>0</v>
      </c>
      <c r="K176" s="172"/>
      <c r="L176" s="38"/>
      <c r="M176" s="173" t="s">
        <v>3</v>
      </c>
      <c r="N176" s="174" t="s">
        <v>45</v>
      </c>
      <c r="O176" s="71"/>
      <c r="P176" s="175">
        <f>O176*H176</f>
        <v>0</v>
      </c>
      <c r="Q176" s="175">
        <v>0.0147</v>
      </c>
      <c r="R176" s="175">
        <f>Q176*H176</f>
        <v>0.0147</v>
      </c>
      <c r="S176" s="175">
        <v>0</v>
      </c>
      <c r="T176" s="17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77" t="s">
        <v>220</v>
      </c>
      <c r="AT176" s="177" t="s">
        <v>137</v>
      </c>
      <c r="AU176" s="177" t="s">
        <v>84</v>
      </c>
      <c r="AY176" s="18" t="s">
        <v>135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8" t="s">
        <v>82</v>
      </c>
      <c r="BK176" s="178">
        <f>ROUND(I176*H176,2)</f>
        <v>0</v>
      </c>
      <c r="BL176" s="18" t="s">
        <v>220</v>
      </c>
      <c r="BM176" s="177" t="s">
        <v>834</v>
      </c>
    </row>
    <row r="177" s="2" customFormat="1" ht="37.8" customHeight="1">
      <c r="A177" s="37"/>
      <c r="B177" s="164"/>
      <c r="C177" s="165" t="s">
        <v>394</v>
      </c>
      <c r="D177" s="165" t="s">
        <v>137</v>
      </c>
      <c r="E177" s="166" t="s">
        <v>835</v>
      </c>
      <c r="F177" s="167" t="s">
        <v>836</v>
      </c>
      <c r="G177" s="168" t="s">
        <v>334</v>
      </c>
      <c r="H177" s="169">
        <v>1</v>
      </c>
      <c r="I177" s="170"/>
      <c r="J177" s="171">
        <f>ROUND(I177*H177,2)</f>
        <v>0</v>
      </c>
      <c r="K177" s="172"/>
      <c r="L177" s="38"/>
      <c r="M177" s="173" t="s">
        <v>3</v>
      </c>
      <c r="N177" s="174" t="s">
        <v>45</v>
      </c>
      <c r="O177" s="71"/>
      <c r="P177" s="175">
        <f>O177*H177</f>
        <v>0</v>
      </c>
      <c r="Q177" s="175">
        <v>0.080339999999999995</v>
      </c>
      <c r="R177" s="175">
        <f>Q177*H177</f>
        <v>0.080339999999999995</v>
      </c>
      <c r="S177" s="175">
        <v>0</v>
      </c>
      <c r="T177" s="17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77" t="s">
        <v>220</v>
      </c>
      <c r="AT177" s="177" t="s">
        <v>137</v>
      </c>
      <c r="AU177" s="177" t="s">
        <v>84</v>
      </c>
      <c r="AY177" s="18" t="s">
        <v>135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8" t="s">
        <v>82</v>
      </c>
      <c r="BK177" s="178">
        <f>ROUND(I177*H177,2)</f>
        <v>0</v>
      </c>
      <c r="BL177" s="18" t="s">
        <v>220</v>
      </c>
      <c r="BM177" s="177" t="s">
        <v>837</v>
      </c>
    </row>
    <row r="178" s="2" customFormat="1" ht="24.15" customHeight="1">
      <c r="A178" s="37"/>
      <c r="B178" s="164"/>
      <c r="C178" s="165" t="s">
        <v>399</v>
      </c>
      <c r="D178" s="165" t="s">
        <v>137</v>
      </c>
      <c r="E178" s="166" t="s">
        <v>838</v>
      </c>
      <c r="F178" s="167" t="s">
        <v>839</v>
      </c>
      <c r="G178" s="168" t="s">
        <v>334</v>
      </c>
      <c r="H178" s="169">
        <v>14</v>
      </c>
      <c r="I178" s="170"/>
      <c r="J178" s="171">
        <f>ROUND(I178*H178,2)</f>
        <v>0</v>
      </c>
      <c r="K178" s="172"/>
      <c r="L178" s="38"/>
      <c r="M178" s="173" t="s">
        <v>3</v>
      </c>
      <c r="N178" s="174" t="s">
        <v>45</v>
      </c>
      <c r="O178" s="71"/>
      <c r="P178" s="175">
        <f>O178*H178</f>
        <v>0</v>
      </c>
      <c r="Q178" s="175">
        <v>0.00029999999999999997</v>
      </c>
      <c r="R178" s="175">
        <f>Q178*H178</f>
        <v>0.0041999999999999997</v>
      </c>
      <c r="S178" s="175">
        <v>0</v>
      </c>
      <c r="T178" s="17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7" t="s">
        <v>220</v>
      </c>
      <c r="AT178" s="177" t="s">
        <v>137</v>
      </c>
      <c r="AU178" s="177" t="s">
        <v>84</v>
      </c>
      <c r="AY178" s="18" t="s">
        <v>135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8" t="s">
        <v>82</v>
      </c>
      <c r="BK178" s="178">
        <f>ROUND(I178*H178,2)</f>
        <v>0</v>
      </c>
      <c r="BL178" s="18" t="s">
        <v>220</v>
      </c>
      <c r="BM178" s="177" t="s">
        <v>840</v>
      </c>
    </row>
    <row r="179" s="2" customFormat="1" ht="24.15" customHeight="1">
      <c r="A179" s="37"/>
      <c r="B179" s="164"/>
      <c r="C179" s="165" t="s">
        <v>405</v>
      </c>
      <c r="D179" s="165" t="s">
        <v>137</v>
      </c>
      <c r="E179" s="166" t="s">
        <v>841</v>
      </c>
      <c r="F179" s="167" t="s">
        <v>842</v>
      </c>
      <c r="G179" s="168" t="s">
        <v>182</v>
      </c>
      <c r="H179" s="169">
        <v>1</v>
      </c>
      <c r="I179" s="170"/>
      <c r="J179" s="171">
        <f>ROUND(I179*H179,2)</f>
        <v>0</v>
      </c>
      <c r="K179" s="172"/>
      <c r="L179" s="38"/>
      <c r="M179" s="173" t="s">
        <v>3</v>
      </c>
      <c r="N179" s="174" t="s">
        <v>45</v>
      </c>
      <c r="O179" s="71"/>
      <c r="P179" s="175">
        <f>O179*H179</f>
        <v>0</v>
      </c>
      <c r="Q179" s="175">
        <v>0.00109</v>
      </c>
      <c r="R179" s="175">
        <f>Q179*H179</f>
        <v>0.00109</v>
      </c>
      <c r="S179" s="175">
        <v>0</v>
      </c>
      <c r="T179" s="17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7" t="s">
        <v>220</v>
      </c>
      <c r="AT179" s="177" t="s">
        <v>137</v>
      </c>
      <c r="AU179" s="177" t="s">
        <v>84</v>
      </c>
      <c r="AY179" s="18" t="s">
        <v>135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8" t="s">
        <v>82</v>
      </c>
      <c r="BK179" s="178">
        <f>ROUND(I179*H179,2)</f>
        <v>0</v>
      </c>
      <c r="BL179" s="18" t="s">
        <v>220</v>
      </c>
      <c r="BM179" s="177" t="s">
        <v>843</v>
      </c>
    </row>
    <row r="180" s="2" customFormat="1" ht="24.15" customHeight="1">
      <c r="A180" s="37"/>
      <c r="B180" s="164"/>
      <c r="C180" s="165" t="s">
        <v>409</v>
      </c>
      <c r="D180" s="165" t="s">
        <v>137</v>
      </c>
      <c r="E180" s="166" t="s">
        <v>844</v>
      </c>
      <c r="F180" s="167" t="s">
        <v>845</v>
      </c>
      <c r="G180" s="168" t="s">
        <v>334</v>
      </c>
      <c r="H180" s="169">
        <v>1</v>
      </c>
      <c r="I180" s="170"/>
      <c r="J180" s="171">
        <f>ROUND(I180*H180,2)</f>
        <v>0</v>
      </c>
      <c r="K180" s="172"/>
      <c r="L180" s="38"/>
      <c r="M180" s="173" t="s">
        <v>3</v>
      </c>
      <c r="N180" s="174" t="s">
        <v>45</v>
      </c>
      <c r="O180" s="71"/>
      <c r="P180" s="175">
        <f>O180*H180</f>
        <v>0</v>
      </c>
      <c r="Q180" s="175">
        <v>0.0020799999999999998</v>
      </c>
      <c r="R180" s="175">
        <f>Q180*H180</f>
        <v>0.0020799999999999998</v>
      </c>
      <c r="S180" s="175">
        <v>0</v>
      </c>
      <c r="T180" s="17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7" t="s">
        <v>220</v>
      </c>
      <c r="AT180" s="177" t="s">
        <v>137</v>
      </c>
      <c r="AU180" s="177" t="s">
        <v>84</v>
      </c>
      <c r="AY180" s="18" t="s">
        <v>135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8" t="s">
        <v>82</v>
      </c>
      <c r="BK180" s="178">
        <f>ROUND(I180*H180,2)</f>
        <v>0</v>
      </c>
      <c r="BL180" s="18" t="s">
        <v>220</v>
      </c>
      <c r="BM180" s="177" t="s">
        <v>846</v>
      </c>
    </row>
    <row r="181" s="2" customFormat="1" ht="14.4" customHeight="1">
      <c r="A181" s="37"/>
      <c r="B181" s="164"/>
      <c r="C181" s="165" t="s">
        <v>414</v>
      </c>
      <c r="D181" s="165" t="s">
        <v>137</v>
      </c>
      <c r="E181" s="166" t="s">
        <v>847</v>
      </c>
      <c r="F181" s="167" t="s">
        <v>848</v>
      </c>
      <c r="G181" s="168" t="s">
        <v>334</v>
      </c>
      <c r="H181" s="169">
        <v>7</v>
      </c>
      <c r="I181" s="170"/>
      <c r="J181" s="171">
        <f>ROUND(I181*H181,2)</f>
        <v>0</v>
      </c>
      <c r="K181" s="172"/>
      <c r="L181" s="38"/>
      <c r="M181" s="173" t="s">
        <v>3</v>
      </c>
      <c r="N181" s="174" t="s">
        <v>45</v>
      </c>
      <c r="O181" s="71"/>
      <c r="P181" s="175">
        <f>O181*H181</f>
        <v>0</v>
      </c>
      <c r="Q181" s="175">
        <v>0.0018400000000000001</v>
      </c>
      <c r="R181" s="175">
        <f>Q181*H181</f>
        <v>0.012880000000000001</v>
      </c>
      <c r="S181" s="175">
        <v>0</v>
      </c>
      <c r="T181" s="17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7" t="s">
        <v>220</v>
      </c>
      <c r="AT181" s="177" t="s">
        <v>137</v>
      </c>
      <c r="AU181" s="177" t="s">
        <v>84</v>
      </c>
      <c r="AY181" s="18" t="s">
        <v>135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8" t="s">
        <v>82</v>
      </c>
      <c r="BK181" s="178">
        <f>ROUND(I181*H181,2)</f>
        <v>0</v>
      </c>
      <c r="BL181" s="18" t="s">
        <v>220</v>
      </c>
      <c r="BM181" s="177" t="s">
        <v>849</v>
      </c>
    </row>
    <row r="182" s="2" customFormat="1" ht="37.8" customHeight="1">
      <c r="A182" s="37"/>
      <c r="B182" s="164"/>
      <c r="C182" s="165" t="s">
        <v>416</v>
      </c>
      <c r="D182" s="165" t="s">
        <v>137</v>
      </c>
      <c r="E182" s="166" t="s">
        <v>850</v>
      </c>
      <c r="F182" s="167" t="s">
        <v>851</v>
      </c>
      <c r="G182" s="168" t="s">
        <v>334</v>
      </c>
      <c r="H182" s="169">
        <v>1</v>
      </c>
      <c r="I182" s="170"/>
      <c r="J182" s="171">
        <f>ROUND(I182*H182,2)</f>
        <v>0</v>
      </c>
      <c r="K182" s="172"/>
      <c r="L182" s="38"/>
      <c r="M182" s="173" t="s">
        <v>3</v>
      </c>
      <c r="N182" s="174" t="s">
        <v>45</v>
      </c>
      <c r="O182" s="71"/>
      <c r="P182" s="175">
        <f>O182*H182</f>
        <v>0</v>
      </c>
      <c r="Q182" s="175">
        <v>0.0018400000000000001</v>
      </c>
      <c r="R182" s="175">
        <f>Q182*H182</f>
        <v>0.0018400000000000001</v>
      </c>
      <c r="S182" s="175">
        <v>0</v>
      </c>
      <c r="T182" s="17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77" t="s">
        <v>220</v>
      </c>
      <c r="AT182" s="177" t="s">
        <v>137</v>
      </c>
      <c r="AU182" s="177" t="s">
        <v>84</v>
      </c>
      <c r="AY182" s="18" t="s">
        <v>135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8" t="s">
        <v>82</v>
      </c>
      <c r="BK182" s="178">
        <f>ROUND(I182*H182,2)</f>
        <v>0</v>
      </c>
      <c r="BL182" s="18" t="s">
        <v>220</v>
      </c>
      <c r="BM182" s="177" t="s">
        <v>852</v>
      </c>
    </row>
    <row r="183" s="2" customFormat="1" ht="24.15" customHeight="1">
      <c r="A183" s="37"/>
      <c r="B183" s="164"/>
      <c r="C183" s="165" t="s">
        <v>420</v>
      </c>
      <c r="D183" s="165" t="s">
        <v>137</v>
      </c>
      <c r="E183" s="166" t="s">
        <v>853</v>
      </c>
      <c r="F183" s="167" t="s">
        <v>854</v>
      </c>
      <c r="G183" s="168" t="s">
        <v>182</v>
      </c>
      <c r="H183" s="169">
        <v>7</v>
      </c>
      <c r="I183" s="170"/>
      <c r="J183" s="171">
        <f>ROUND(I183*H183,2)</f>
        <v>0</v>
      </c>
      <c r="K183" s="172"/>
      <c r="L183" s="38"/>
      <c r="M183" s="173" t="s">
        <v>3</v>
      </c>
      <c r="N183" s="174" t="s">
        <v>45</v>
      </c>
      <c r="O183" s="71"/>
      <c r="P183" s="175">
        <f>O183*H183</f>
        <v>0</v>
      </c>
      <c r="Q183" s="175">
        <v>0.00023000000000000001</v>
      </c>
      <c r="R183" s="175">
        <f>Q183*H183</f>
        <v>0.0016100000000000001</v>
      </c>
      <c r="S183" s="175">
        <v>0</v>
      </c>
      <c r="T183" s="17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7" t="s">
        <v>220</v>
      </c>
      <c r="AT183" s="177" t="s">
        <v>137</v>
      </c>
      <c r="AU183" s="177" t="s">
        <v>84</v>
      </c>
      <c r="AY183" s="18" t="s">
        <v>135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8" t="s">
        <v>82</v>
      </c>
      <c r="BK183" s="178">
        <f>ROUND(I183*H183,2)</f>
        <v>0</v>
      </c>
      <c r="BL183" s="18" t="s">
        <v>220</v>
      </c>
      <c r="BM183" s="177" t="s">
        <v>855</v>
      </c>
    </row>
    <row r="184" s="2" customFormat="1" ht="37.8" customHeight="1">
      <c r="A184" s="37"/>
      <c r="B184" s="164"/>
      <c r="C184" s="165" t="s">
        <v>426</v>
      </c>
      <c r="D184" s="165" t="s">
        <v>137</v>
      </c>
      <c r="E184" s="166" t="s">
        <v>856</v>
      </c>
      <c r="F184" s="167" t="s">
        <v>857</v>
      </c>
      <c r="G184" s="168" t="s">
        <v>168</v>
      </c>
      <c r="H184" s="169">
        <v>0.39400000000000002</v>
      </c>
      <c r="I184" s="170"/>
      <c r="J184" s="171">
        <f>ROUND(I184*H184,2)</f>
        <v>0</v>
      </c>
      <c r="K184" s="172"/>
      <c r="L184" s="38"/>
      <c r="M184" s="173" t="s">
        <v>3</v>
      </c>
      <c r="N184" s="174" t="s">
        <v>45</v>
      </c>
      <c r="O184" s="71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77" t="s">
        <v>220</v>
      </c>
      <c r="AT184" s="177" t="s">
        <v>137</v>
      </c>
      <c r="AU184" s="177" t="s">
        <v>84</v>
      </c>
      <c r="AY184" s="18" t="s">
        <v>135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8" t="s">
        <v>82</v>
      </c>
      <c r="BK184" s="178">
        <f>ROUND(I184*H184,2)</f>
        <v>0</v>
      </c>
      <c r="BL184" s="18" t="s">
        <v>220</v>
      </c>
      <c r="BM184" s="177" t="s">
        <v>858</v>
      </c>
    </row>
    <row r="185" s="12" customFormat="1" ht="22.8" customHeight="1">
      <c r="A185" s="12"/>
      <c r="B185" s="151"/>
      <c r="C185" s="12"/>
      <c r="D185" s="152" t="s">
        <v>73</v>
      </c>
      <c r="E185" s="162" t="s">
        <v>859</v>
      </c>
      <c r="F185" s="162" t="s">
        <v>860</v>
      </c>
      <c r="G185" s="12"/>
      <c r="H185" s="12"/>
      <c r="I185" s="154"/>
      <c r="J185" s="163">
        <f>BK185</f>
        <v>0</v>
      </c>
      <c r="K185" s="12"/>
      <c r="L185" s="151"/>
      <c r="M185" s="156"/>
      <c r="N185" s="157"/>
      <c r="O185" s="157"/>
      <c r="P185" s="158">
        <f>SUM(P186:P187)</f>
        <v>0</v>
      </c>
      <c r="Q185" s="157"/>
      <c r="R185" s="158">
        <f>SUM(R186:R187)</f>
        <v>0.073599999999999999</v>
      </c>
      <c r="S185" s="157"/>
      <c r="T185" s="159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2" t="s">
        <v>84</v>
      </c>
      <c r="AT185" s="160" t="s">
        <v>73</v>
      </c>
      <c r="AU185" s="160" t="s">
        <v>82</v>
      </c>
      <c r="AY185" s="152" t="s">
        <v>135</v>
      </c>
      <c r="BK185" s="161">
        <f>SUM(BK186:BK187)</f>
        <v>0</v>
      </c>
    </row>
    <row r="186" s="2" customFormat="1" ht="37.8" customHeight="1">
      <c r="A186" s="37"/>
      <c r="B186" s="164"/>
      <c r="C186" s="165" t="s">
        <v>432</v>
      </c>
      <c r="D186" s="165" t="s">
        <v>137</v>
      </c>
      <c r="E186" s="166" t="s">
        <v>861</v>
      </c>
      <c r="F186" s="167" t="s">
        <v>862</v>
      </c>
      <c r="G186" s="168" t="s">
        <v>334</v>
      </c>
      <c r="H186" s="169">
        <v>8</v>
      </c>
      <c r="I186" s="170"/>
      <c r="J186" s="171">
        <f>ROUND(I186*H186,2)</f>
        <v>0</v>
      </c>
      <c r="K186" s="172"/>
      <c r="L186" s="38"/>
      <c r="M186" s="173" t="s">
        <v>3</v>
      </c>
      <c r="N186" s="174" t="s">
        <v>45</v>
      </c>
      <c r="O186" s="71"/>
      <c r="P186" s="175">
        <f>O186*H186</f>
        <v>0</v>
      </c>
      <c r="Q186" s="175">
        <v>0.0091999999999999998</v>
      </c>
      <c r="R186" s="175">
        <f>Q186*H186</f>
        <v>0.073599999999999999</v>
      </c>
      <c r="S186" s="175">
        <v>0</v>
      </c>
      <c r="T186" s="17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7" t="s">
        <v>220</v>
      </c>
      <c r="AT186" s="177" t="s">
        <v>137</v>
      </c>
      <c r="AU186" s="177" t="s">
        <v>84</v>
      </c>
      <c r="AY186" s="18" t="s">
        <v>135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8" t="s">
        <v>82</v>
      </c>
      <c r="BK186" s="178">
        <f>ROUND(I186*H186,2)</f>
        <v>0</v>
      </c>
      <c r="BL186" s="18" t="s">
        <v>220</v>
      </c>
      <c r="BM186" s="177" t="s">
        <v>863</v>
      </c>
    </row>
    <row r="187" s="2" customFormat="1" ht="37.8" customHeight="1">
      <c r="A187" s="37"/>
      <c r="B187" s="164"/>
      <c r="C187" s="165" t="s">
        <v>438</v>
      </c>
      <c r="D187" s="165" t="s">
        <v>137</v>
      </c>
      <c r="E187" s="166" t="s">
        <v>864</v>
      </c>
      <c r="F187" s="167" t="s">
        <v>865</v>
      </c>
      <c r="G187" s="168" t="s">
        <v>168</v>
      </c>
      <c r="H187" s="169">
        <v>0.073999999999999996</v>
      </c>
      <c r="I187" s="170"/>
      <c r="J187" s="171">
        <f>ROUND(I187*H187,2)</f>
        <v>0</v>
      </c>
      <c r="K187" s="172"/>
      <c r="L187" s="38"/>
      <c r="M187" s="214" t="s">
        <v>3</v>
      </c>
      <c r="N187" s="215" t="s">
        <v>45</v>
      </c>
      <c r="O187" s="216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7" t="s">
        <v>220</v>
      </c>
      <c r="AT187" s="177" t="s">
        <v>137</v>
      </c>
      <c r="AU187" s="177" t="s">
        <v>84</v>
      </c>
      <c r="AY187" s="18" t="s">
        <v>135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8" t="s">
        <v>82</v>
      </c>
      <c r="BK187" s="178">
        <f>ROUND(I187*H187,2)</f>
        <v>0</v>
      </c>
      <c r="BL187" s="18" t="s">
        <v>220</v>
      </c>
      <c r="BM187" s="177" t="s">
        <v>866</v>
      </c>
    </row>
    <row r="188" s="2" customFormat="1" ht="6.96" customHeight="1">
      <c r="A188" s="37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38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autoFilter ref="C89:K18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17</v>
      </c>
      <c r="L6" s="21"/>
    </row>
    <row r="7" hidden="1" s="1" customFormat="1" ht="16.5" customHeight="1">
      <c r="B7" s="21"/>
      <c r="E7" s="114" t="str">
        <f>'Rekapitulace stavby'!K6</f>
        <v>Oprava toalet ve speciální základní škole Králíky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1" t="s">
        <v>867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27. 8. 2021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27</v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">
        <v>28</v>
      </c>
      <c r="F15" s="37"/>
      <c r="G15" s="37"/>
      <c r="H15" s="37"/>
      <c r="I15" s="31" t="s">
        <v>29</v>
      </c>
      <c r="J15" s="26" t="s">
        <v>3</v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26</v>
      </c>
      <c r="J20" s="26" t="s">
        <v>868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">
        <v>869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19" t="s">
        <v>40</v>
      </c>
      <c r="E30" s="37"/>
      <c r="F30" s="37"/>
      <c r="G30" s="37"/>
      <c r="H30" s="37"/>
      <c r="I30" s="37"/>
      <c r="J30" s="89">
        <f>ROUND(J81,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42</v>
      </c>
      <c r="G32" s="37"/>
      <c r="H32" s="37"/>
      <c r="I32" s="42" t="s">
        <v>41</v>
      </c>
      <c r="J32" s="42" t="s">
        <v>43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20" t="s">
        <v>44</v>
      </c>
      <c r="E33" s="31" t="s">
        <v>45</v>
      </c>
      <c r="F33" s="121">
        <f>ROUND((SUM(BE81:BE84)),  2)</f>
        <v>0</v>
      </c>
      <c r="G33" s="37"/>
      <c r="H33" s="37"/>
      <c r="I33" s="122">
        <v>0.20999999999999999</v>
      </c>
      <c r="J33" s="121">
        <f>ROUND(((SUM(BE81:BE84))*I33),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46</v>
      </c>
      <c r="F34" s="121">
        <f>ROUND((SUM(BF81:BF84)),  2)</f>
        <v>0</v>
      </c>
      <c r="G34" s="37"/>
      <c r="H34" s="37"/>
      <c r="I34" s="122">
        <v>0.14999999999999999</v>
      </c>
      <c r="J34" s="121">
        <f>ROUND(((SUM(BF81:BF84))*I34),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47</v>
      </c>
      <c r="F35" s="121">
        <f>ROUND((SUM(BG81:BG84)),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48</v>
      </c>
      <c r="F36" s="121">
        <f>ROUND((SUM(BH81:BH84)),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21">
        <f>ROUND((SUM(BI81:BI84)),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23"/>
      <c r="D39" s="124" t="s">
        <v>50</v>
      </c>
      <c r="E39" s="75"/>
      <c r="F39" s="75"/>
      <c r="G39" s="125" t="s">
        <v>51</v>
      </c>
      <c r="H39" s="126" t="s">
        <v>52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7"/>
      <c r="D48" s="37"/>
      <c r="E48" s="114" t="str">
        <f>E7</f>
        <v>Oprava toalet ve speciální základní škole Králíky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7"/>
      <c r="D50" s="37"/>
      <c r="E50" s="61" t="str">
        <f>E9</f>
        <v>C - Elektroinstalace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7"/>
      <c r="E52" s="37"/>
      <c r="F52" s="26" t="str">
        <f>F12</f>
        <v>Králíky</v>
      </c>
      <c r="G52" s="37"/>
      <c r="H52" s="37"/>
      <c r="I52" s="31" t="s">
        <v>23</v>
      </c>
      <c r="J52" s="63" t="str">
        <f>IF(J12="","",J12)</f>
        <v>27. 8. 2021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>Speciální základní škola Králíky</v>
      </c>
      <c r="G54" s="37"/>
      <c r="H54" s="37"/>
      <c r="I54" s="31" t="s">
        <v>32</v>
      </c>
      <c r="J54" s="35" t="str">
        <f>E21</f>
        <v>Michal Marek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36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31" t="s">
        <v>72</v>
      </c>
      <c r="D59" s="37"/>
      <c r="E59" s="37"/>
      <c r="F59" s="37"/>
      <c r="G59" s="37"/>
      <c r="H59" s="37"/>
      <c r="I59" s="37"/>
      <c r="J59" s="89">
        <f>J81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hidden="1" s="9" customFormat="1" ht="24.96" customHeight="1">
      <c r="A60" s="9"/>
      <c r="B60" s="132"/>
      <c r="C60" s="9"/>
      <c r="D60" s="133" t="s">
        <v>870</v>
      </c>
      <c r="E60" s="134"/>
      <c r="F60" s="134"/>
      <c r="G60" s="134"/>
      <c r="H60" s="134"/>
      <c r="I60" s="134"/>
      <c r="J60" s="135">
        <f>J82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36"/>
      <c r="C61" s="10"/>
      <c r="D61" s="137" t="s">
        <v>871</v>
      </c>
      <c r="E61" s="138"/>
      <c r="F61" s="138"/>
      <c r="G61" s="138"/>
      <c r="H61" s="138"/>
      <c r="I61" s="138"/>
      <c r="J61" s="139">
        <f>J83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115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15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120</v>
      </c>
      <c r="D68" s="37"/>
      <c r="E68" s="37"/>
      <c r="F68" s="37"/>
      <c r="G68" s="37"/>
      <c r="H68" s="37"/>
      <c r="I68" s="37"/>
      <c r="J68" s="37"/>
      <c r="K68" s="37"/>
      <c r="L68" s="115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17</v>
      </c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7"/>
      <c r="D71" s="37"/>
      <c r="E71" s="114" t="str">
        <f>E7</f>
        <v>Oprava toalet ve speciální základní škole Králíky</v>
      </c>
      <c r="F71" s="31"/>
      <c r="G71" s="31"/>
      <c r="H71" s="31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94</v>
      </c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7"/>
      <c r="D73" s="37"/>
      <c r="E73" s="61" t="str">
        <f>E9</f>
        <v>C - Elektroinstalace</v>
      </c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7"/>
      <c r="E75" s="37"/>
      <c r="F75" s="26" t="str">
        <f>F12</f>
        <v>Králíky</v>
      </c>
      <c r="G75" s="37"/>
      <c r="H75" s="37"/>
      <c r="I75" s="31" t="s">
        <v>23</v>
      </c>
      <c r="J75" s="63" t="str">
        <f>IF(J12="","",J12)</f>
        <v>27. 8. 2021</v>
      </c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7"/>
      <c r="E77" s="37"/>
      <c r="F77" s="26" t="str">
        <f>E15</f>
        <v>Speciální základní škola Králíky</v>
      </c>
      <c r="G77" s="37"/>
      <c r="H77" s="37"/>
      <c r="I77" s="31" t="s">
        <v>32</v>
      </c>
      <c r="J77" s="35" t="str">
        <f>E21</f>
        <v>Michal Marek</v>
      </c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7"/>
      <c r="E78" s="37"/>
      <c r="F78" s="26" t="str">
        <f>IF(E18="","",E18)</f>
        <v>Vyplň údaj</v>
      </c>
      <c r="G78" s="37"/>
      <c r="H78" s="37"/>
      <c r="I78" s="31" t="s">
        <v>36</v>
      </c>
      <c r="J78" s="35" t="str">
        <f>E24</f>
        <v xml:space="preserve"> </v>
      </c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40"/>
      <c r="B80" s="141"/>
      <c r="C80" s="142" t="s">
        <v>121</v>
      </c>
      <c r="D80" s="143" t="s">
        <v>59</v>
      </c>
      <c r="E80" s="143" t="s">
        <v>55</v>
      </c>
      <c r="F80" s="143" t="s">
        <v>56</v>
      </c>
      <c r="G80" s="143" t="s">
        <v>122</v>
      </c>
      <c r="H80" s="143" t="s">
        <v>123</v>
      </c>
      <c r="I80" s="143" t="s">
        <v>124</v>
      </c>
      <c r="J80" s="144" t="s">
        <v>98</v>
      </c>
      <c r="K80" s="145" t="s">
        <v>125</v>
      </c>
      <c r="L80" s="146"/>
      <c r="M80" s="79" t="s">
        <v>3</v>
      </c>
      <c r="N80" s="80" t="s">
        <v>44</v>
      </c>
      <c r="O80" s="80" t="s">
        <v>126</v>
      </c>
      <c r="P80" s="80" t="s">
        <v>127</v>
      </c>
      <c r="Q80" s="80" t="s">
        <v>128</v>
      </c>
      <c r="R80" s="80" t="s">
        <v>129</v>
      </c>
      <c r="S80" s="80" t="s">
        <v>130</v>
      </c>
      <c r="T80" s="81" t="s">
        <v>131</v>
      </c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</row>
    <row r="81" s="2" customFormat="1" ht="22.8" customHeight="1">
      <c r="A81" s="37"/>
      <c r="B81" s="38"/>
      <c r="C81" s="86" t="s">
        <v>132</v>
      </c>
      <c r="D81" s="37"/>
      <c r="E81" s="37"/>
      <c r="F81" s="37"/>
      <c r="G81" s="37"/>
      <c r="H81" s="37"/>
      <c r="I81" s="37"/>
      <c r="J81" s="147">
        <f>BK81</f>
        <v>0</v>
      </c>
      <c r="K81" s="37"/>
      <c r="L81" s="38"/>
      <c r="M81" s="82"/>
      <c r="N81" s="67"/>
      <c r="O81" s="83"/>
      <c r="P81" s="148">
        <f>P82</f>
        <v>0</v>
      </c>
      <c r="Q81" s="83"/>
      <c r="R81" s="148">
        <f>R82</f>
        <v>0</v>
      </c>
      <c r="S81" s="83"/>
      <c r="T81" s="14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8" t="s">
        <v>73</v>
      </c>
      <c r="AU81" s="18" t="s">
        <v>99</v>
      </c>
      <c r="BK81" s="150">
        <f>BK82</f>
        <v>0</v>
      </c>
    </row>
    <row r="82" s="12" customFormat="1" ht="25.92" customHeight="1">
      <c r="A82" s="12"/>
      <c r="B82" s="151"/>
      <c r="C82" s="12"/>
      <c r="D82" s="152" t="s">
        <v>73</v>
      </c>
      <c r="E82" s="153" t="s">
        <v>872</v>
      </c>
      <c r="F82" s="153" t="s">
        <v>873</v>
      </c>
      <c r="G82" s="12"/>
      <c r="H82" s="12"/>
      <c r="I82" s="154"/>
      <c r="J82" s="155">
        <f>BK82</f>
        <v>0</v>
      </c>
      <c r="K82" s="12"/>
      <c r="L82" s="151"/>
      <c r="M82" s="156"/>
      <c r="N82" s="157"/>
      <c r="O82" s="157"/>
      <c r="P82" s="158">
        <f>P83</f>
        <v>0</v>
      </c>
      <c r="Q82" s="157"/>
      <c r="R82" s="158">
        <f>R83</f>
        <v>0</v>
      </c>
      <c r="S82" s="157"/>
      <c r="T82" s="15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2" t="s">
        <v>141</v>
      </c>
      <c r="AT82" s="160" t="s">
        <v>73</v>
      </c>
      <c r="AU82" s="160" t="s">
        <v>74</v>
      </c>
      <c r="AY82" s="152" t="s">
        <v>135</v>
      </c>
      <c r="BK82" s="161">
        <f>BK83</f>
        <v>0</v>
      </c>
    </row>
    <row r="83" s="12" customFormat="1" ht="22.8" customHeight="1">
      <c r="A83" s="12"/>
      <c r="B83" s="151"/>
      <c r="C83" s="12"/>
      <c r="D83" s="152" t="s">
        <v>73</v>
      </c>
      <c r="E83" s="162" t="s">
        <v>874</v>
      </c>
      <c r="F83" s="162" t="s">
        <v>875</v>
      </c>
      <c r="G83" s="12"/>
      <c r="H83" s="12"/>
      <c r="I83" s="154"/>
      <c r="J83" s="163">
        <f>BK83</f>
        <v>0</v>
      </c>
      <c r="K83" s="12"/>
      <c r="L83" s="151"/>
      <c r="M83" s="156"/>
      <c r="N83" s="157"/>
      <c r="O83" s="157"/>
      <c r="P83" s="158">
        <f>P84</f>
        <v>0</v>
      </c>
      <c r="Q83" s="157"/>
      <c r="R83" s="158">
        <f>R84</f>
        <v>0</v>
      </c>
      <c r="S83" s="157"/>
      <c r="T83" s="15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2" t="s">
        <v>141</v>
      </c>
      <c r="AT83" s="160" t="s">
        <v>73</v>
      </c>
      <c r="AU83" s="160" t="s">
        <v>82</v>
      </c>
      <c r="AY83" s="152" t="s">
        <v>135</v>
      </c>
      <c r="BK83" s="161">
        <f>BK84</f>
        <v>0</v>
      </c>
    </row>
    <row r="84" s="2" customFormat="1" ht="14.4" customHeight="1">
      <c r="A84" s="37"/>
      <c r="B84" s="164"/>
      <c r="C84" s="165" t="s">
        <v>82</v>
      </c>
      <c r="D84" s="165" t="s">
        <v>137</v>
      </c>
      <c r="E84" s="166" t="s">
        <v>504</v>
      </c>
      <c r="F84" s="167" t="s">
        <v>876</v>
      </c>
      <c r="G84" s="168" t="s">
        <v>334</v>
      </c>
      <c r="H84" s="169">
        <v>1</v>
      </c>
      <c r="I84" s="170"/>
      <c r="J84" s="171">
        <f>ROUND(I84*H84,2)</f>
        <v>0</v>
      </c>
      <c r="K84" s="172"/>
      <c r="L84" s="38"/>
      <c r="M84" s="214" t="s">
        <v>3</v>
      </c>
      <c r="N84" s="215" t="s">
        <v>45</v>
      </c>
      <c r="O84" s="21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77" t="s">
        <v>644</v>
      </c>
      <c r="AT84" s="177" t="s">
        <v>137</v>
      </c>
      <c r="AU84" s="177" t="s">
        <v>84</v>
      </c>
      <c r="AY84" s="18" t="s">
        <v>135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8" t="s">
        <v>82</v>
      </c>
      <c r="BK84" s="178">
        <f>ROUND(I84*H84,2)</f>
        <v>0</v>
      </c>
      <c r="BL84" s="18" t="s">
        <v>644</v>
      </c>
      <c r="BM84" s="177" t="s">
        <v>877</v>
      </c>
    </row>
    <row r="85" s="2" customFormat="1" ht="6.96" customHeight="1">
      <c r="A85" s="37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38"/>
      <c r="M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17</v>
      </c>
      <c r="L6" s="21"/>
    </row>
    <row r="7" hidden="1" s="1" customFormat="1" ht="16.5" customHeight="1">
      <c r="B7" s="21"/>
      <c r="E7" s="114" t="str">
        <f>'Rekapitulace stavby'!K6</f>
        <v>Oprava toalet ve speciální základní škole Králíky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1" t="s">
        <v>878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27. 8. 2021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27</v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">
        <v>28</v>
      </c>
      <c r="F15" s="37"/>
      <c r="G15" s="37"/>
      <c r="H15" s="37"/>
      <c r="I15" s="31" t="s">
        <v>29</v>
      </c>
      <c r="J15" s="26" t="s">
        <v>3</v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">
        <v>879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36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38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19" t="s">
        <v>40</v>
      </c>
      <c r="E30" s="37"/>
      <c r="F30" s="37"/>
      <c r="G30" s="37"/>
      <c r="H30" s="37"/>
      <c r="I30" s="37"/>
      <c r="J30" s="89">
        <f>ROUND(J81,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42</v>
      </c>
      <c r="G32" s="37"/>
      <c r="H32" s="37"/>
      <c r="I32" s="42" t="s">
        <v>41</v>
      </c>
      <c r="J32" s="42" t="s">
        <v>43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20" t="s">
        <v>44</v>
      </c>
      <c r="E33" s="31" t="s">
        <v>45</v>
      </c>
      <c r="F33" s="121">
        <f>ROUND((SUM(BE81:BE84)),  2)</f>
        <v>0</v>
      </c>
      <c r="G33" s="37"/>
      <c r="H33" s="37"/>
      <c r="I33" s="122">
        <v>0.20999999999999999</v>
      </c>
      <c r="J33" s="121">
        <f>ROUND(((SUM(BE81:BE84))*I33),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46</v>
      </c>
      <c r="F34" s="121">
        <f>ROUND((SUM(BF81:BF84)),  2)</f>
        <v>0</v>
      </c>
      <c r="G34" s="37"/>
      <c r="H34" s="37"/>
      <c r="I34" s="122">
        <v>0.14999999999999999</v>
      </c>
      <c r="J34" s="121">
        <f>ROUND(((SUM(BF81:BF84))*I34),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47</v>
      </c>
      <c r="F35" s="121">
        <f>ROUND((SUM(BG81:BG84)),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48</v>
      </c>
      <c r="F36" s="121">
        <f>ROUND((SUM(BH81:BH84)),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21">
        <f>ROUND((SUM(BI81:BI84)),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23"/>
      <c r="D39" s="124" t="s">
        <v>50</v>
      </c>
      <c r="E39" s="75"/>
      <c r="F39" s="75"/>
      <c r="G39" s="125" t="s">
        <v>51</v>
      </c>
      <c r="H39" s="126" t="s">
        <v>52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7"/>
      <c r="D48" s="37"/>
      <c r="E48" s="114" t="str">
        <f>E7</f>
        <v>Oprava toalet ve speciální základní škole Králíky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7"/>
      <c r="D50" s="37"/>
      <c r="E50" s="61" t="str">
        <f>E9</f>
        <v>D - Vytápění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7"/>
      <c r="E52" s="37"/>
      <c r="F52" s="26" t="str">
        <f>F12</f>
        <v>Králíky</v>
      </c>
      <c r="G52" s="37"/>
      <c r="H52" s="37"/>
      <c r="I52" s="31" t="s">
        <v>23</v>
      </c>
      <c r="J52" s="63" t="str">
        <f>IF(J12="","",J12)</f>
        <v>27. 8. 2021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>Speciální základní škola Králíky</v>
      </c>
      <c r="G54" s="37"/>
      <c r="H54" s="37"/>
      <c r="I54" s="31" t="s">
        <v>32</v>
      </c>
      <c r="J54" s="35" t="str">
        <f>E21</f>
        <v>Miroslav Šrámek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36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31" t="s">
        <v>72</v>
      </c>
      <c r="D59" s="37"/>
      <c r="E59" s="37"/>
      <c r="F59" s="37"/>
      <c r="G59" s="37"/>
      <c r="H59" s="37"/>
      <c r="I59" s="37"/>
      <c r="J59" s="89">
        <f>J81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hidden="1" s="9" customFormat="1" ht="24.96" customHeight="1">
      <c r="A60" s="9"/>
      <c r="B60" s="132"/>
      <c r="C60" s="9"/>
      <c r="D60" s="133" t="s">
        <v>870</v>
      </c>
      <c r="E60" s="134"/>
      <c r="F60" s="134"/>
      <c r="G60" s="134"/>
      <c r="H60" s="134"/>
      <c r="I60" s="134"/>
      <c r="J60" s="135">
        <f>J82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36"/>
      <c r="C61" s="10"/>
      <c r="D61" s="137" t="s">
        <v>871</v>
      </c>
      <c r="E61" s="138"/>
      <c r="F61" s="138"/>
      <c r="G61" s="138"/>
      <c r="H61" s="138"/>
      <c r="I61" s="138"/>
      <c r="J61" s="139">
        <f>J83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115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15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120</v>
      </c>
      <c r="D68" s="37"/>
      <c r="E68" s="37"/>
      <c r="F68" s="37"/>
      <c r="G68" s="37"/>
      <c r="H68" s="37"/>
      <c r="I68" s="37"/>
      <c r="J68" s="37"/>
      <c r="K68" s="37"/>
      <c r="L68" s="115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17</v>
      </c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7"/>
      <c r="D71" s="37"/>
      <c r="E71" s="114" t="str">
        <f>E7</f>
        <v>Oprava toalet ve speciální základní škole Králíky</v>
      </c>
      <c r="F71" s="31"/>
      <c r="G71" s="31"/>
      <c r="H71" s="31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94</v>
      </c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7"/>
      <c r="D73" s="37"/>
      <c r="E73" s="61" t="str">
        <f>E9</f>
        <v>D - Vytápění</v>
      </c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7"/>
      <c r="E75" s="37"/>
      <c r="F75" s="26" t="str">
        <f>F12</f>
        <v>Králíky</v>
      </c>
      <c r="G75" s="37"/>
      <c r="H75" s="37"/>
      <c r="I75" s="31" t="s">
        <v>23</v>
      </c>
      <c r="J75" s="63" t="str">
        <f>IF(J12="","",J12)</f>
        <v>27. 8. 2021</v>
      </c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7"/>
      <c r="E77" s="37"/>
      <c r="F77" s="26" t="str">
        <f>E15</f>
        <v>Speciální základní škola Králíky</v>
      </c>
      <c r="G77" s="37"/>
      <c r="H77" s="37"/>
      <c r="I77" s="31" t="s">
        <v>32</v>
      </c>
      <c r="J77" s="35" t="str">
        <f>E21</f>
        <v>Miroslav Šrámek</v>
      </c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7"/>
      <c r="E78" s="37"/>
      <c r="F78" s="26" t="str">
        <f>IF(E18="","",E18)</f>
        <v>Vyplň údaj</v>
      </c>
      <c r="G78" s="37"/>
      <c r="H78" s="37"/>
      <c r="I78" s="31" t="s">
        <v>36</v>
      </c>
      <c r="J78" s="35" t="str">
        <f>E24</f>
        <v xml:space="preserve"> </v>
      </c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40"/>
      <c r="B80" s="141"/>
      <c r="C80" s="142" t="s">
        <v>121</v>
      </c>
      <c r="D80" s="143" t="s">
        <v>59</v>
      </c>
      <c r="E80" s="143" t="s">
        <v>55</v>
      </c>
      <c r="F80" s="143" t="s">
        <v>56</v>
      </c>
      <c r="G80" s="143" t="s">
        <v>122</v>
      </c>
      <c r="H80" s="143" t="s">
        <v>123</v>
      </c>
      <c r="I80" s="143" t="s">
        <v>124</v>
      </c>
      <c r="J80" s="144" t="s">
        <v>98</v>
      </c>
      <c r="K80" s="145" t="s">
        <v>125</v>
      </c>
      <c r="L80" s="146"/>
      <c r="M80" s="79" t="s">
        <v>3</v>
      </c>
      <c r="N80" s="80" t="s">
        <v>44</v>
      </c>
      <c r="O80" s="80" t="s">
        <v>126</v>
      </c>
      <c r="P80" s="80" t="s">
        <v>127</v>
      </c>
      <c r="Q80" s="80" t="s">
        <v>128</v>
      </c>
      <c r="R80" s="80" t="s">
        <v>129</v>
      </c>
      <c r="S80" s="80" t="s">
        <v>130</v>
      </c>
      <c r="T80" s="81" t="s">
        <v>131</v>
      </c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</row>
    <row r="81" s="2" customFormat="1" ht="22.8" customHeight="1">
      <c r="A81" s="37"/>
      <c r="B81" s="38"/>
      <c r="C81" s="86" t="s">
        <v>132</v>
      </c>
      <c r="D81" s="37"/>
      <c r="E81" s="37"/>
      <c r="F81" s="37"/>
      <c r="G81" s="37"/>
      <c r="H81" s="37"/>
      <c r="I81" s="37"/>
      <c r="J81" s="147">
        <f>BK81</f>
        <v>0</v>
      </c>
      <c r="K81" s="37"/>
      <c r="L81" s="38"/>
      <c r="M81" s="82"/>
      <c r="N81" s="67"/>
      <c r="O81" s="83"/>
      <c r="P81" s="148">
        <f>P82</f>
        <v>0</v>
      </c>
      <c r="Q81" s="83"/>
      <c r="R81" s="148">
        <f>R82</f>
        <v>0</v>
      </c>
      <c r="S81" s="83"/>
      <c r="T81" s="14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8" t="s">
        <v>73</v>
      </c>
      <c r="AU81" s="18" t="s">
        <v>99</v>
      </c>
      <c r="BK81" s="150">
        <f>BK82</f>
        <v>0</v>
      </c>
    </row>
    <row r="82" s="12" customFormat="1" ht="25.92" customHeight="1">
      <c r="A82" s="12"/>
      <c r="B82" s="151"/>
      <c r="C82" s="12"/>
      <c r="D82" s="152" t="s">
        <v>73</v>
      </c>
      <c r="E82" s="153" t="s">
        <v>872</v>
      </c>
      <c r="F82" s="153" t="s">
        <v>873</v>
      </c>
      <c r="G82" s="12"/>
      <c r="H82" s="12"/>
      <c r="I82" s="154"/>
      <c r="J82" s="155">
        <f>BK82</f>
        <v>0</v>
      </c>
      <c r="K82" s="12"/>
      <c r="L82" s="151"/>
      <c r="M82" s="156"/>
      <c r="N82" s="157"/>
      <c r="O82" s="157"/>
      <c r="P82" s="158">
        <f>P83</f>
        <v>0</v>
      </c>
      <c r="Q82" s="157"/>
      <c r="R82" s="158">
        <f>R83</f>
        <v>0</v>
      </c>
      <c r="S82" s="157"/>
      <c r="T82" s="15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2" t="s">
        <v>141</v>
      </c>
      <c r="AT82" s="160" t="s">
        <v>73</v>
      </c>
      <c r="AU82" s="160" t="s">
        <v>74</v>
      </c>
      <c r="AY82" s="152" t="s">
        <v>135</v>
      </c>
      <c r="BK82" s="161">
        <f>BK83</f>
        <v>0</v>
      </c>
    </row>
    <row r="83" s="12" customFormat="1" ht="22.8" customHeight="1">
      <c r="A83" s="12"/>
      <c r="B83" s="151"/>
      <c r="C83" s="12"/>
      <c r="D83" s="152" t="s">
        <v>73</v>
      </c>
      <c r="E83" s="162" t="s">
        <v>874</v>
      </c>
      <c r="F83" s="162" t="s">
        <v>875</v>
      </c>
      <c r="G83" s="12"/>
      <c r="H83" s="12"/>
      <c r="I83" s="154"/>
      <c r="J83" s="163">
        <f>BK83</f>
        <v>0</v>
      </c>
      <c r="K83" s="12"/>
      <c r="L83" s="151"/>
      <c r="M83" s="156"/>
      <c r="N83" s="157"/>
      <c r="O83" s="157"/>
      <c r="P83" s="158">
        <f>P84</f>
        <v>0</v>
      </c>
      <c r="Q83" s="157"/>
      <c r="R83" s="158">
        <f>R84</f>
        <v>0</v>
      </c>
      <c r="S83" s="157"/>
      <c r="T83" s="15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2" t="s">
        <v>141</v>
      </c>
      <c r="AT83" s="160" t="s">
        <v>73</v>
      </c>
      <c r="AU83" s="160" t="s">
        <v>82</v>
      </c>
      <c r="AY83" s="152" t="s">
        <v>135</v>
      </c>
      <c r="BK83" s="161">
        <f>BK84</f>
        <v>0</v>
      </c>
    </row>
    <row r="84" s="2" customFormat="1" ht="14.4" customHeight="1">
      <c r="A84" s="37"/>
      <c r="B84" s="164"/>
      <c r="C84" s="165" t="s">
        <v>82</v>
      </c>
      <c r="D84" s="165" t="s">
        <v>137</v>
      </c>
      <c r="E84" s="166" t="s">
        <v>504</v>
      </c>
      <c r="F84" s="167" t="s">
        <v>880</v>
      </c>
      <c r="G84" s="168" t="s">
        <v>334</v>
      </c>
      <c r="H84" s="169">
        <v>1</v>
      </c>
      <c r="I84" s="170"/>
      <c r="J84" s="171">
        <f>ROUND(I84*H84,2)</f>
        <v>0</v>
      </c>
      <c r="K84" s="172"/>
      <c r="L84" s="38"/>
      <c r="M84" s="214" t="s">
        <v>3</v>
      </c>
      <c r="N84" s="215" t="s">
        <v>45</v>
      </c>
      <c r="O84" s="21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77" t="s">
        <v>644</v>
      </c>
      <c r="AT84" s="177" t="s">
        <v>137</v>
      </c>
      <c r="AU84" s="177" t="s">
        <v>84</v>
      </c>
      <c r="AY84" s="18" t="s">
        <v>135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8" t="s">
        <v>82</v>
      </c>
      <c r="BK84" s="178">
        <f>ROUND(I84*H84,2)</f>
        <v>0</v>
      </c>
      <c r="BL84" s="18" t="s">
        <v>644</v>
      </c>
      <c r="BM84" s="177" t="s">
        <v>877</v>
      </c>
    </row>
    <row r="85" s="2" customFormat="1" ht="6.96" customHeight="1">
      <c r="A85" s="37"/>
      <c r="B85" s="54"/>
      <c r="C85" s="55"/>
      <c r="D85" s="55"/>
      <c r="E85" s="55"/>
      <c r="F85" s="55"/>
      <c r="G85" s="55"/>
      <c r="H85" s="55"/>
      <c r="I85" s="55"/>
      <c r="J85" s="55"/>
      <c r="K85" s="55"/>
      <c r="L85" s="38"/>
      <c r="M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</sheetData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Pavel-PC\Pavel</dc:creator>
  <cp:lastModifiedBy>Pavel-PC\Pavel</cp:lastModifiedBy>
  <dcterms:created xsi:type="dcterms:W3CDTF">2021-08-30T13:32:17Z</dcterms:created>
  <dcterms:modified xsi:type="dcterms:W3CDTF">2021-08-30T13:32:20Z</dcterms:modified>
</cp:coreProperties>
</file>